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69" i="1" l="1"/>
  <c r="E34" i="1"/>
  <c r="E28" i="1"/>
  <c r="E16" i="1"/>
  <c r="E64" i="1" l="1"/>
  <c r="E46" i="1" l="1"/>
  <c r="E62" i="1" l="1"/>
  <c r="E61" i="1"/>
  <c r="E54" i="1" l="1"/>
  <c r="E52" i="1" l="1"/>
  <c r="E41" i="1" l="1"/>
  <c r="E37" i="1" l="1"/>
  <c r="E36" i="1" l="1"/>
  <c r="E12" i="1" l="1"/>
  <c r="E13" i="1"/>
  <c r="E14" i="1"/>
  <c r="E11" i="1"/>
  <c r="E7" i="1"/>
  <c r="E9" i="1" s="1"/>
  <c r="D15" i="1"/>
  <c r="C15" i="1"/>
  <c r="B15" i="1"/>
  <c r="E70" i="1" l="1"/>
  <c r="E71" i="1" s="1"/>
  <c r="E15" i="1" l="1"/>
  <c r="E72" i="1" l="1"/>
</calcChain>
</file>

<file path=xl/sharedStrings.xml><?xml version="1.0" encoding="utf-8"?>
<sst xmlns="http://schemas.openxmlformats.org/spreadsheetml/2006/main" count="74" uniqueCount="74">
  <si>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</si>
  <si>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</si>
  <si>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</si>
  <si>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</si>
  <si>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</si>
  <si>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</si>
  <si>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</si>
  <si>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</si>
  <si>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</si>
  <si>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</si>
  <si>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</si>
  <si>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</si>
  <si>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</si>
  <si>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</si>
  <si>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</si>
  <si>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</si>
  <si>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</si>
  <si>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53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</si>
  <si>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</si>
  <si>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</si>
  <si>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</si>
  <si>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</si>
  <si>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>Услуги ТО газового оборудования</t>
  </si>
  <si>
    <t>Услуги управления МКД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</si>
  <si>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</si>
  <si>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</si>
  <si>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</si>
  <si>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</si>
  <si>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</t>
  </si>
  <si>
    <t>Год постройки-1963, панельный, газифицирован, количество этажей-5, количество подъездов-4, количество квартир-80, общая площадь дома-3530,20, кол-во зарегистрированных-132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</si>
  <si>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</si>
  <si>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</si>
  <si>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</si>
  <si>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</si>
  <si>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</si>
  <si>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</si>
  <si>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 xml:space="preserve">Корректировка задолженности </t>
  </si>
  <si>
    <t>Поверка П/У март 2025г</t>
  </si>
  <si>
    <t>Ремонт подъездного освещения       /январь 2025г</t>
  </si>
  <si>
    <t>Ремонт подъездного освещения       /февраль 2025г</t>
  </si>
  <si>
    <t>Кран для ремонта в подвале  /февраль 2025г</t>
  </si>
  <si>
    <t>Диагностика и чистка вент.каналов кв.1,3,5,7-15,19-21,23,27,29,30,34-39,41-45,48,50-52,54-56,58,60-62,64-68,70,71,74-79  /март 2025г</t>
  </si>
  <si>
    <t>Ремонт подъездного и уличного освещения  /март 2025г</t>
  </si>
  <si>
    <t>Изготовление и монтаж входа в тех.помещение 1п  /март 2025г</t>
  </si>
  <si>
    <t>Тариф на тех/содерж-27,50, СОИ-факт</t>
  </si>
  <si>
    <t>Замена канализации 2п  /апрель 2025г</t>
  </si>
  <si>
    <t>Ремонт подъездного отопления 1п  /апрель 2025г</t>
  </si>
  <si>
    <t>Ремонт подъезда № 1  /апрель 2025г</t>
  </si>
  <si>
    <t>Установка тамб.двери, п/ящика, межэтажных решеток  /май 2025г</t>
  </si>
  <si>
    <t>Установка п/ящиков, информ.щита   /май 2025г</t>
  </si>
  <si>
    <t>Ремонт контейнерной площадки  /июнь 2025г</t>
  </si>
  <si>
    <t>Замена урн 3,4п  /июнь 2025г</t>
  </si>
  <si>
    <t>Ремонт межпанельных швов кв.2,6  /май 2025г</t>
  </si>
  <si>
    <t>Ремонт освещения в подвале  /июнь 2025г</t>
  </si>
  <si>
    <t>Завоз песка в песочницу  /май 2025г</t>
  </si>
  <si>
    <t>Установка водосливов; ремонт ограждения     /июль 2025г</t>
  </si>
  <si>
    <t>Мытье остекления подъездов  /август 2025г</t>
  </si>
  <si>
    <t>Опиловка деревьев на детской площадке, демонтаж песочницы  /август 2025г</t>
  </si>
  <si>
    <t>Уборка бетона с детской площадки  /август 2025г</t>
  </si>
  <si>
    <t>Ремонт уличного освещения  /август 2025г</t>
  </si>
  <si>
    <t>Установка лавочки, монтаж мягкой кровли, ремонт на детской площадке /сентябрь 2025г</t>
  </si>
  <si>
    <t>Погрузка и вывоз веток  /сентябрь 2025г</t>
  </si>
  <si>
    <t>Ремонт лавочек, закрашивание надписей на фасаде  /сентябрь 2025г</t>
  </si>
  <si>
    <t>Погрузка и вывоз веток; Установка информ табличек   /апрель 2025г</t>
  </si>
  <si>
    <t>Доплата за детскую площадку  / июль 2025г</t>
  </si>
  <si>
    <t>Транспортные услуги (услуги по доставке детской площадки)  /июль 2025г</t>
  </si>
  <si>
    <t>за   2025 год</t>
  </si>
  <si>
    <t>Задолженность на 01.01.2026г.</t>
  </si>
  <si>
    <t>Откорректированная задолженность на 01.01.2026г.</t>
  </si>
  <si>
    <t xml:space="preserve">8. Средства на счете дома на 01.01.2026г.    </t>
  </si>
  <si>
    <t>Ремонт подъездного освещения  /октябрь 2025г</t>
  </si>
  <si>
    <t>Установка информ щита на детской площадке  /октябрь 2025г</t>
  </si>
  <si>
    <t>Ремонт перил 2п  /декабрь 2025г</t>
  </si>
  <si>
    <t>Ремонт подъездного освещения 2п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</si>
</sst>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19" xfId="0" applyFont="1" applyBorder="1" applyAlignment="1">
      <alignment vertical="top" wrapText="1"/>
    </xf>
    <xf numFmtId="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6" fillId="0" borderId="17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0" fontId="11" fillId="0" borderId="14" xfId="0" applyFont="1" applyBorder="1" applyAlignment="1">
      <alignment vertical="top" wrapText="1"/>
    </xf>
    <xf numFmtId="0" fontId="11" fillId="0" borderId="4" xfId="0" applyFont="1" applyBorder="1" applyAlignment="1">
      <alignment vertical="top"/>
    </xf>
    <xf numFmtId="0" fontId="11" fillId="0" borderId="5" xfId="0" applyFont="1" applyBorder="1" applyAlignment="1">
      <alignment vertical="top" wrapText="1"/>
    </xf>
    <xf numFmtId="4" fontId="0" fillId="0" borderId="21" xfId="0" applyNumberFormat="1" applyFont="1" applyBorder="1" applyAlignment="1">
      <alignment vertical="top"/>
    </xf>
    <xf numFmtId="0" fontId="7" fillId="0" borderId="22" xfId="0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0" fillId="0" borderId="6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" fontId="4" fillId="0" borderId="14" xfId="0" applyNumberFormat="1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4" fillId="0" borderId="15" xfId="0" applyNumberFormat="1" applyFont="1" applyBorder="1" applyAlignment="1">
      <alignment vertical="top"/>
    </xf>
    <xf numFmtId="4" fontId="4" fillId="0" borderId="19" xfId="0" applyNumberFormat="1" applyFont="1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" xfId="0" applyBorder="1" applyAlignment="1">
      <alignment vertical="top"/>
    </xf>
    <xf numFmtId="0" fontId="6" fillId="0" borderId="15" xfId="0" applyFont="1" applyBorder="1" applyAlignment="1">
      <alignment vertical="top" wrapText="1"/>
    </xf>
    <xf numFmtId="4" fontId="4" fillId="0" borderId="25" xfId="0" applyNumberFormat="1" applyFont="1" applyBorder="1" applyAlignment="1">
      <alignment horizontal="right" vertical="top"/>
    </xf>
    <xf numFmtId="4" fontId="4" fillId="0" borderId="15" xfId="0" applyNumberFormat="1" applyFont="1" applyBorder="1" applyAlignment="1">
      <alignment horizontal="right" vertical="top"/>
    </xf>
    <xf numFmtId="4" fontId="4" fillId="0" borderId="17" xfId="0" applyNumberFormat="1" applyFont="1" applyBorder="1" applyAlignment="1">
      <alignment horizontal="right" vertical="top"/>
    </xf>
    <xf numFmtId="0" fontId="0" fillId="0" borderId="8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>
      <alignment vertical="top" wrapText="1"/>
    </xf>
    <xf numFmtId="0" fontId="4" fillId="0" borderId="1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20" xfId="0" applyFont="1" applyBorder="1" applyAlignment="1">
      <alignment vertical="top" wrapText="1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7" xfId="0" applyFont="1" applyBorder="1" applyAlignment="1"/>
    <xf numFmtId="0" fontId="4" fillId="0" borderId="10" xfId="0" applyFont="1" applyBorder="1" applyAlignment="1">
      <alignment horizontal="left" vertical="top"/>
    </xf>
    <xf numFmtId="0" fontId="6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topLeftCell="A58" zoomScaleNormal="100" workbookViewId="0">
      <selection activeCell="G65" sqref="G65"/>
    </sheetView>
  </sheetViews>
  <sheetFormatPr defaultRowHeight="13.2" x14ac:dyDescent="0.25"/>
  <cols>
    <col min="1" max="1" width="17.109375" customWidth="1"/>
    <col min="2" max="2" width="20.33203125" customWidth="1"/>
    <col min="3" max="3" width="20.88671875" customWidth="1"/>
    <col min="4" max="4" width="22.6640625" customWidth="1"/>
    <col min="5" max="5" width="26.5546875" customWidth="1"/>
  </cols>
  <sheetData>
    <row r="1" spans="1:11" ht="15" customHeight="1" x14ac:dyDescent="0.3">
      <c r="B1" s="34" t="s">
        <v>17</v>
      </c>
      <c r="C1" s="10"/>
      <c r="D1" s="6"/>
      <c r="E1" s="6"/>
      <c r="F1" s="6"/>
      <c r="G1" s="6"/>
      <c r="H1" s="6"/>
      <c r="I1" s="6"/>
      <c r="J1" s="6"/>
      <c r="K1" s="6"/>
    </row>
    <row r="2" spans="1:11" ht="15.6" customHeight="1" thickBot="1" x14ac:dyDescent="0.35">
      <c r="B2" s="35" t="s">
        <v>66</v>
      </c>
      <c r="C2" s="11"/>
      <c r="D2" s="7"/>
      <c r="E2" s="7"/>
      <c r="F2" s="7"/>
      <c r="G2" s="7"/>
      <c r="H2" s="7"/>
      <c r="I2" s="7"/>
      <c r="J2" s="7"/>
      <c r="K2" s="7"/>
    </row>
    <row r="3" spans="1:11" ht="24" customHeight="1" thickBot="1" x14ac:dyDescent="0.3">
      <c r="A3" s="53" t="s">
        <v>29</v>
      </c>
      <c r="B3" s="53"/>
      <c r="C3" s="53"/>
      <c r="D3" s="54"/>
      <c r="E3" s="12" t="s">
        <v>44</v>
      </c>
    </row>
    <row r="4" spans="1:11" s="5" customFormat="1" ht="13.8" x14ac:dyDescent="0.25">
      <c r="B4" s="59" t="s">
        <v>32</v>
      </c>
      <c r="C4" s="59"/>
      <c r="D4" s="59"/>
      <c r="E4" s="13">
        <v>-568901.24</v>
      </c>
    </row>
    <row r="5" spans="1:11" s="5" customFormat="1" ht="16.2" thickBot="1" x14ac:dyDescent="0.3">
      <c r="B5" s="14" t="s">
        <v>33</v>
      </c>
      <c r="C5" s="14"/>
      <c r="D5" s="14"/>
      <c r="E5" s="14"/>
      <c r="F5" s="8"/>
      <c r="G5" s="8"/>
      <c r="H5" s="8"/>
      <c r="I5" s="8"/>
      <c r="J5" s="8"/>
      <c r="K5" s="8"/>
    </row>
    <row r="6" spans="1:11" s="5" customFormat="1" ht="21" thickBot="1" x14ac:dyDescent="0.3">
      <c r="B6" s="26" t="s">
        <v>34</v>
      </c>
      <c r="C6" s="27" t="s">
        <v>8</v>
      </c>
      <c r="D6" s="27" t="s">
        <v>9</v>
      </c>
      <c r="E6" s="28" t="s">
        <v>67</v>
      </c>
      <c r="F6" s="9"/>
      <c r="G6" s="9"/>
      <c r="H6" s="9"/>
      <c r="I6" s="9"/>
      <c r="J6" s="9"/>
      <c r="K6" s="9"/>
    </row>
    <row r="7" spans="1:11" s="5" customFormat="1" ht="12.6" customHeight="1" thickBot="1" x14ac:dyDescent="0.3">
      <c r="B7" s="36">
        <v>-414590.3</v>
      </c>
      <c r="C7" s="37">
        <v>1294157.6299999999</v>
      </c>
      <c r="D7" s="37">
        <v>1234630.44</v>
      </c>
      <c r="E7" s="38">
        <f>D7-C7+B7</f>
        <v>-474117.48999999993</v>
      </c>
      <c r="F7" s="9"/>
      <c r="G7" s="9"/>
      <c r="H7" s="9"/>
      <c r="I7" s="9"/>
      <c r="J7" s="9"/>
      <c r="K7" s="9"/>
    </row>
    <row r="8" spans="1:11" s="5" customFormat="1" ht="12.6" customHeight="1" thickBot="1" x14ac:dyDescent="0.3">
      <c r="B8" s="44" t="s">
        <v>36</v>
      </c>
      <c r="C8" s="45"/>
      <c r="D8" s="46"/>
      <c r="E8" s="40">
        <v>5108.7700000000004</v>
      </c>
      <c r="F8" s="9"/>
      <c r="G8" s="9"/>
      <c r="H8" s="9"/>
      <c r="I8" s="9"/>
      <c r="J8" s="9"/>
      <c r="K8" s="9"/>
    </row>
    <row r="9" spans="1:11" s="5" customFormat="1" ht="12.6" customHeight="1" thickBot="1" x14ac:dyDescent="0.3">
      <c r="B9" s="44" t="s">
        <v>68</v>
      </c>
      <c r="C9" s="45"/>
      <c r="D9" s="46"/>
      <c r="E9" s="40">
        <f>E7+E8</f>
        <v>-469008.71999999991</v>
      </c>
      <c r="F9" s="9"/>
      <c r="G9" s="9"/>
      <c r="H9" s="9"/>
      <c r="I9" s="9"/>
      <c r="J9" s="9"/>
      <c r="K9" s="9"/>
    </row>
    <row r="10" spans="1:11" ht="9" customHeight="1" thickBot="1" x14ac:dyDescent="0.3">
      <c r="A10" s="55" t="s">
        <v>7</v>
      </c>
      <c r="B10" s="56"/>
      <c r="C10" s="56"/>
      <c r="D10" s="56"/>
      <c r="E10" s="57"/>
    </row>
    <row r="11" spans="1:11" ht="13.2" customHeight="1" x14ac:dyDescent="0.25">
      <c r="A11" s="2" t="s">
        <v>10</v>
      </c>
      <c r="B11" s="15">
        <v>1895.66</v>
      </c>
      <c r="C11" s="15">
        <v>0</v>
      </c>
      <c r="D11" s="16">
        <v>587.23</v>
      </c>
      <c r="E11" s="29">
        <f>D11-C11+B11</f>
        <v>2482.8900000000003</v>
      </c>
    </row>
    <row r="12" spans="1:11" ht="13.2" customHeight="1" x14ac:dyDescent="0.25">
      <c r="A12" s="3" t="s">
        <v>11</v>
      </c>
      <c r="B12" s="18">
        <v>-1263.2</v>
      </c>
      <c r="C12" s="18">
        <v>3578.64</v>
      </c>
      <c r="D12" s="19">
        <v>3406.69</v>
      </c>
      <c r="E12" s="20">
        <f t="shared" ref="E12:E14" si="0">D12-C12+B12</f>
        <v>-1435.1499999999999</v>
      </c>
    </row>
    <row r="13" spans="1:11" ht="12.6" customHeight="1" x14ac:dyDescent="0.25">
      <c r="A13" s="3" t="s">
        <v>13</v>
      </c>
      <c r="B13" s="18">
        <v>-15219.11</v>
      </c>
      <c r="C13" s="18">
        <v>30189.16</v>
      </c>
      <c r="D13" s="19">
        <v>31515.24</v>
      </c>
      <c r="E13" s="20">
        <f t="shared" si="0"/>
        <v>-13893.029999999999</v>
      </c>
    </row>
    <row r="14" spans="1:11" ht="13.95" customHeight="1" thickBot="1" x14ac:dyDescent="0.3">
      <c r="A14" s="30" t="s">
        <v>16</v>
      </c>
      <c r="B14" s="31">
        <v>48.32</v>
      </c>
      <c r="C14" s="31">
        <v>3275.87</v>
      </c>
      <c r="D14" s="32">
        <v>1548.83</v>
      </c>
      <c r="E14" s="33">
        <f t="shared" si="0"/>
        <v>-1678.72</v>
      </c>
    </row>
    <row r="15" spans="1:11" ht="13.8" customHeight="1" thickBot="1" x14ac:dyDescent="0.3">
      <c r="A15" s="4" t="s">
        <v>12</v>
      </c>
      <c r="B15" s="37">
        <f>SUM(B11:B14)</f>
        <v>-14538.330000000002</v>
      </c>
      <c r="C15" s="37">
        <f>SUM(C11:C14)</f>
        <v>37043.670000000006</v>
      </c>
      <c r="D15" s="39">
        <f>SUM(D11:D14)</f>
        <v>37057.990000000005</v>
      </c>
      <c r="E15" s="38">
        <f>SUM(E11:E14)</f>
        <v>-14524.009999999998</v>
      </c>
    </row>
    <row r="16" spans="1:11" ht="14.4" customHeight="1" x14ac:dyDescent="0.25">
      <c r="B16" s="58" t="s">
        <v>4</v>
      </c>
      <c r="C16" s="58"/>
      <c r="D16" s="58"/>
      <c r="E16" s="1">
        <f>D7-C7+B7+109113.08</f>
        <v>-365004.40999999992</v>
      </c>
    </row>
    <row r="17" spans="1:5" s="5" customFormat="1" ht="13.8" customHeight="1" thickBot="1" x14ac:dyDescent="0.3">
      <c r="B17" s="14" t="s">
        <v>2</v>
      </c>
      <c r="C17" s="9"/>
    </row>
    <row r="18" spans="1:5" ht="13.8" customHeight="1" x14ac:dyDescent="0.25">
      <c r="A18" s="47" t="s">
        <v>18</v>
      </c>
      <c r="B18" s="48"/>
      <c r="C18" s="48"/>
      <c r="D18" s="48"/>
      <c r="E18" s="17">
        <v>25417.439999999999</v>
      </c>
    </row>
    <row r="19" spans="1:5" ht="13.8" customHeight="1" x14ac:dyDescent="0.25">
      <c r="A19" s="49" t="s">
        <v>19</v>
      </c>
      <c r="B19" s="42"/>
      <c r="C19" s="42"/>
      <c r="D19" s="42"/>
      <c r="E19" s="20">
        <v>8366.57</v>
      </c>
    </row>
    <row r="20" spans="1:5" ht="13.8" customHeight="1" x14ac:dyDescent="0.25">
      <c r="A20" s="49" t="s">
        <v>20</v>
      </c>
      <c r="B20" s="42"/>
      <c r="C20" s="42"/>
      <c r="D20" s="42"/>
      <c r="E20" s="20">
        <v>33274.83</v>
      </c>
    </row>
    <row r="21" spans="1:5" ht="13.8" customHeight="1" x14ac:dyDescent="0.25">
      <c r="A21" s="49" t="s">
        <v>0</v>
      </c>
      <c r="B21" s="42"/>
      <c r="C21" s="42"/>
      <c r="D21" s="42"/>
      <c r="E21" s="20">
        <v>36939.910000000003</v>
      </c>
    </row>
    <row r="22" spans="1:5" ht="13.8" customHeight="1" x14ac:dyDescent="0.25">
      <c r="A22" s="49" t="s">
        <v>21</v>
      </c>
      <c r="B22" s="42"/>
      <c r="C22" s="42"/>
      <c r="D22" s="42"/>
      <c r="E22" s="20">
        <v>508348.8</v>
      </c>
    </row>
    <row r="23" spans="1:5" ht="13.8" customHeight="1" x14ac:dyDescent="0.25">
      <c r="A23" s="49" t="s">
        <v>22</v>
      </c>
      <c r="B23" s="42"/>
      <c r="C23" s="42"/>
      <c r="D23" s="42"/>
      <c r="E23" s="20">
        <v>22779.62</v>
      </c>
    </row>
    <row r="24" spans="1:5" ht="13.8" customHeight="1" x14ac:dyDescent="0.25">
      <c r="A24" s="49" t="s">
        <v>23</v>
      </c>
      <c r="B24" s="42"/>
      <c r="C24" s="42"/>
      <c r="D24" s="42"/>
      <c r="E24" s="20">
        <v>161188.93</v>
      </c>
    </row>
    <row r="25" spans="1:5" ht="13.8" customHeight="1" x14ac:dyDescent="0.25">
      <c r="A25" s="49" t="s">
        <v>30</v>
      </c>
      <c r="B25" s="42"/>
      <c r="C25" s="42"/>
      <c r="D25" s="42"/>
      <c r="E25" s="20">
        <v>96336.38</v>
      </c>
    </row>
    <row r="26" spans="1:5" ht="13.8" customHeight="1" x14ac:dyDescent="0.25">
      <c r="A26" s="49" t="s">
        <v>31</v>
      </c>
      <c r="B26" s="42"/>
      <c r="C26" s="42"/>
      <c r="D26" s="42"/>
      <c r="E26" s="20">
        <v>14395</v>
      </c>
    </row>
    <row r="27" spans="1:5" ht="12.6" customHeight="1" thickBot="1" x14ac:dyDescent="0.3">
      <c r="A27" s="49" t="s">
        <v>24</v>
      </c>
      <c r="B27" s="42"/>
      <c r="C27" s="42"/>
      <c r="D27" s="42"/>
      <c r="E27" s="20">
        <v>12000</v>
      </c>
    </row>
    <row r="28" spans="1:5" ht="14.4" customHeight="1" thickBot="1" x14ac:dyDescent="0.3">
      <c r="A28" s="51" t="s">
        <v>1</v>
      </c>
      <c r="B28" s="52"/>
      <c r="C28" s="52"/>
      <c r="D28" s="52"/>
      <c r="E28" s="21">
        <f>SUM(E18:E27)</f>
        <v>919047.4800000001</v>
      </c>
    </row>
    <row r="29" spans="1:5" s="5" customFormat="1" ht="15.6" customHeight="1" thickBot="1" x14ac:dyDescent="0.3">
      <c r="A29" s="43" t="s">
        <v>14</v>
      </c>
      <c r="B29" s="43"/>
      <c r="C29" s="43"/>
      <c r="D29" s="43"/>
      <c r="E29" s="43"/>
    </row>
    <row r="30" spans="1:5" ht="15.75" customHeight="1" x14ac:dyDescent="0.25">
      <c r="A30" s="47" t="s">
        <v>25</v>
      </c>
      <c r="B30" s="48"/>
      <c r="C30" s="48"/>
      <c r="D30" s="48"/>
      <c r="E30" s="17">
        <v>0</v>
      </c>
    </row>
    <row r="31" spans="1:5" ht="15.75" customHeight="1" x14ac:dyDescent="0.25">
      <c r="A31" s="49" t="s">
        <v>26</v>
      </c>
      <c r="B31" s="42"/>
      <c r="C31" s="42"/>
      <c r="D31" s="42"/>
      <c r="E31" s="20">
        <v>5368.86</v>
      </c>
    </row>
    <row r="32" spans="1:5" ht="15.75" customHeight="1" x14ac:dyDescent="0.25">
      <c r="A32" s="49" t="s">
        <v>27</v>
      </c>
      <c r="B32" s="42"/>
      <c r="C32" s="42"/>
      <c r="D32" s="42"/>
      <c r="E32" s="20">
        <v>30189.22</v>
      </c>
    </row>
    <row r="33" spans="1:5" ht="15.75" customHeight="1" thickBot="1" x14ac:dyDescent="0.3">
      <c r="A33" s="49" t="s">
        <v>28</v>
      </c>
      <c r="B33" s="42"/>
      <c r="C33" s="42"/>
      <c r="D33" s="42"/>
      <c r="E33" s="22">
        <v>3302.78</v>
      </c>
    </row>
    <row r="34" spans="1:5" ht="14.4" customHeight="1" thickBot="1" x14ac:dyDescent="0.3">
      <c r="A34" s="51" t="s">
        <v>15</v>
      </c>
      <c r="B34" s="52"/>
      <c r="C34" s="52"/>
      <c r="D34" s="52"/>
      <c r="E34" s="23">
        <f>SUM(E30:E33)</f>
        <v>38860.86</v>
      </c>
    </row>
    <row r="35" spans="1:5" s="5" customFormat="1" ht="15" customHeight="1" thickBot="1" x14ac:dyDescent="0.3">
      <c r="B35" s="14" t="s">
        <v>5</v>
      </c>
      <c r="C35" s="9"/>
    </row>
    <row r="36" spans="1:5" ht="15" customHeight="1" x14ac:dyDescent="0.25">
      <c r="A36" s="50" t="s">
        <v>38</v>
      </c>
      <c r="B36" s="48"/>
      <c r="C36" s="48"/>
      <c r="D36" s="48"/>
      <c r="E36" s="17">
        <f>3129+1933.8</f>
        <v>5062.8</v>
      </c>
    </row>
    <row r="37" spans="1:5" ht="13.2" customHeight="1" x14ac:dyDescent="0.25">
      <c r="A37" s="41" t="s">
        <v>39</v>
      </c>
      <c r="B37" s="42"/>
      <c r="C37" s="42"/>
      <c r="D37" s="42"/>
      <c r="E37" s="20">
        <f>19458.1+15160+3058.2+3197.5</f>
        <v>40873.799999999996</v>
      </c>
    </row>
    <row r="38" spans="1:5" ht="12.6" customHeight="1" x14ac:dyDescent="0.25">
      <c r="A38" s="41" t="s">
        <v>40</v>
      </c>
      <c r="B38" s="42"/>
      <c r="C38" s="42"/>
      <c r="D38" s="42"/>
      <c r="E38" s="20">
        <v>1740.4</v>
      </c>
    </row>
    <row r="39" spans="1:5" ht="13.2" customHeight="1" x14ac:dyDescent="0.25">
      <c r="A39" s="41" t="s">
        <v>37</v>
      </c>
      <c r="B39" s="42"/>
      <c r="C39" s="42"/>
      <c r="D39" s="42"/>
      <c r="E39" s="20">
        <v>24495</v>
      </c>
    </row>
    <row r="40" spans="1:5" ht="27" customHeight="1" x14ac:dyDescent="0.25">
      <c r="A40" s="41" t="s">
        <v>41</v>
      </c>
      <c r="B40" s="42"/>
      <c r="C40" s="42"/>
      <c r="D40" s="42"/>
      <c r="E40" s="20">
        <v>18750</v>
      </c>
    </row>
    <row r="41" spans="1:5" ht="13.2" customHeight="1" x14ac:dyDescent="0.25">
      <c r="A41" s="41" t="s">
        <v>42</v>
      </c>
      <c r="B41" s="42"/>
      <c r="C41" s="42"/>
      <c r="D41" s="42"/>
      <c r="E41" s="20">
        <f>2690.8+7901.1+5653.1+5901.2+4290.9+2690.8</f>
        <v>29127.899999999998</v>
      </c>
    </row>
    <row r="42" spans="1:5" ht="13.2" customHeight="1" x14ac:dyDescent="0.25">
      <c r="A42" s="41" t="s">
        <v>43</v>
      </c>
      <c r="B42" s="42"/>
      <c r="C42" s="42"/>
      <c r="D42" s="42"/>
      <c r="E42" s="20">
        <v>24215.7</v>
      </c>
    </row>
    <row r="43" spans="1:5" ht="13.2" customHeight="1" x14ac:dyDescent="0.25">
      <c r="A43" s="41" t="s">
        <v>45</v>
      </c>
      <c r="B43" s="42"/>
      <c r="C43" s="42"/>
      <c r="D43" s="42"/>
      <c r="E43" s="20">
        <v>6751.5</v>
      </c>
    </row>
    <row r="44" spans="1:5" ht="13.2" customHeight="1" x14ac:dyDescent="0.25">
      <c r="A44" s="41" t="s">
        <v>46</v>
      </c>
      <c r="B44" s="42"/>
      <c r="C44" s="42"/>
      <c r="D44" s="42"/>
      <c r="E44" s="20">
        <v>20207.900000000001</v>
      </c>
    </row>
    <row r="45" spans="1:5" ht="13.2" customHeight="1" x14ac:dyDescent="0.25">
      <c r="A45" s="41" t="s">
        <v>47</v>
      </c>
      <c r="B45" s="42"/>
      <c r="C45" s="42"/>
      <c r="D45" s="42"/>
      <c r="E45" s="20">
        <v>98099.63</v>
      </c>
    </row>
    <row r="46" spans="1:5" ht="13.2" customHeight="1" x14ac:dyDescent="0.25">
      <c r="A46" s="41" t="s">
        <v>63</v>
      </c>
      <c r="B46" s="42"/>
      <c r="C46" s="42"/>
      <c r="D46" s="42"/>
      <c r="E46" s="20">
        <f>6407.7+601.7</f>
        <v>7009.4</v>
      </c>
    </row>
    <row r="47" spans="1:5" ht="13.2" customHeight="1" x14ac:dyDescent="0.25">
      <c r="A47" s="41" t="s">
        <v>48</v>
      </c>
      <c r="B47" s="42"/>
      <c r="C47" s="42"/>
      <c r="D47" s="42"/>
      <c r="E47" s="20">
        <v>63308.1</v>
      </c>
    </row>
    <row r="48" spans="1:5" ht="13.2" customHeight="1" x14ac:dyDescent="0.25">
      <c r="A48" s="41" t="s">
        <v>49</v>
      </c>
      <c r="B48" s="42"/>
      <c r="C48" s="42"/>
      <c r="D48" s="42"/>
      <c r="E48" s="20">
        <v>15340.4</v>
      </c>
    </row>
    <row r="49" spans="1:5" ht="13.2" customHeight="1" x14ac:dyDescent="0.25">
      <c r="A49" s="41" t="s">
        <v>52</v>
      </c>
      <c r="B49" s="42"/>
      <c r="C49" s="42"/>
      <c r="D49" s="42"/>
      <c r="E49" s="20">
        <v>30400</v>
      </c>
    </row>
    <row r="50" spans="1:5" ht="13.2" customHeight="1" x14ac:dyDescent="0.25">
      <c r="A50" s="41" t="s">
        <v>54</v>
      </c>
      <c r="B50" s="42"/>
      <c r="C50" s="42"/>
      <c r="D50" s="42"/>
      <c r="E50" s="20">
        <v>3620</v>
      </c>
    </row>
    <row r="51" spans="1:5" ht="13.2" customHeight="1" x14ac:dyDescent="0.25">
      <c r="A51" s="41" t="s">
        <v>50</v>
      </c>
      <c r="B51" s="42"/>
      <c r="C51" s="42"/>
      <c r="D51" s="42"/>
      <c r="E51" s="20">
        <v>1621.2</v>
      </c>
    </row>
    <row r="52" spans="1:5" ht="13.2" customHeight="1" x14ac:dyDescent="0.25">
      <c r="A52" s="41" t="s">
        <v>51</v>
      </c>
      <c r="B52" s="42"/>
      <c r="C52" s="42"/>
      <c r="D52" s="42"/>
      <c r="E52" s="20">
        <f>5889.7+2343.6</f>
        <v>8233.2999999999993</v>
      </c>
    </row>
    <row r="53" spans="1:5" ht="13.2" customHeight="1" x14ac:dyDescent="0.25">
      <c r="A53" s="41" t="s">
        <v>53</v>
      </c>
      <c r="B53" s="42"/>
      <c r="C53" s="42"/>
      <c r="D53" s="42"/>
      <c r="E53" s="20">
        <v>420</v>
      </c>
    </row>
    <row r="54" spans="1:5" ht="13.2" customHeight="1" x14ac:dyDescent="0.25">
      <c r="A54" s="41" t="s">
        <v>55</v>
      </c>
      <c r="B54" s="42"/>
      <c r="C54" s="42"/>
      <c r="D54" s="42"/>
      <c r="E54" s="20">
        <f>2384.7+7893</f>
        <v>10277.700000000001</v>
      </c>
    </row>
    <row r="55" spans="1:5" ht="13.2" customHeight="1" x14ac:dyDescent="0.25">
      <c r="A55" s="41" t="s">
        <v>65</v>
      </c>
      <c r="B55" s="42"/>
      <c r="C55" s="42"/>
      <c r="D55" s="42"/>
      <c r="E55" s="20">
        <v>24981</v>
      </c>
    </row>
    <row r="56" spans="1:5" ht="13.2" customHeight="1" x14ac:dyDescent="0.25">
      <c r="A56" s="41" t="s">
        <v>64</v>
      </c>
      <c r="B56" s="42"/>
      <c r="C56" s="42"/>
      <c r="D56" s="42"/>
      <c r="E56" s="20">
        <v>13490</v>
      </c>
    </row>
    <row r="57" spans="1:5" ht="13.2" customHeight="1" x14ac:dyDescent="0.25">
      <c r="A57" s="41" t="s">
        <v>57</v>
      </c>
      <c r="B57" s="42"/>
      <c r="C57" s="42"/>
      <c r="D57" s="42"/>
      <c r="E57" s="20">
        <v>14993</v>
      </c>
    </row>
    <row r="58" spans="1:5" ht="13.2" customHeight="1" x14ac:dyDescent="0.25">
      <c r="A58" s="41" t="s">
        <v>58</v>
      </c>
      <c r="B58" s="42"/>
      <c r="C58" s="42"/>
      <c r="D58" s="42"/>
      <c r="E58" s="20">
        <v>3579</v>
      </c>
    </row>
    <row r="59" spans="1:5" ht="13.2" customHeight="1" x14ac:dyDescent="0.25">
      <c r="A59" s="41" t="s">
        <v>56</v>
      </c>
      <c r="B59" s="42"/>
      <c r="C59" s="42"/>
      <c r="D59" s="42"/>
      <c r="E59" s="20">
        <v>11600</v>
      </c>
    </row>
    <row r="60" spans="1:5" ht="13.2" customHeight="1" x14ac:dyDescent="0.25">
      <c r="A60" s="41" t="s">
        <v>59</v>
      </c>
      <c r="B60" s="42"/>
      <c r="C60" s="42"/>
      <c r="D60" s="42"/>
      <c r="E60" s="20">
        <v>1669.5</v>
      </c>
    </row>
    <row r="61" spans="1:5" ht="13.2" customHeight="1" x14ac:dyDescent="0.25">
      <c r="A61" s="41" t="s">
        <v>60</v>
      </c>
      <c r="B61" s="42"/>
      <c r="C61" s="42"/>
      <c r="D61" s="42"/>
      <c r="E61" s="20">
        <f>5568.8+11691.4+16314.7</f>
        <v>33574.9</v>
      </c>
    </row>
    <row r="62" spans="1:5" ht="13.2" customHeight="1" x14ac:dyDescent="0.25">
      <c r="A62" s="41" t="s">
        <v>62</v>
      </c>
      <c r="B62" s="42"/>
      <c r="C62" s="42"/>
      <c r="D62" s="42"/>
      <c r="E62" s="20">
        <f>4517.2+2746.6</f>
        <v>7263.7999999999993</v>
      </c>
    </row>
    <row r="63" spans="1:5" ht="13.2" customHeight="1" x14ac:dyDescent="0.25">
      <c r="A63" s="41" t="s">
        <v>61</v>
      </c>
      <c r="B63" s="42"/>
      <c r="C63" s="42"/>
      <c r="D63" s="42"/>
      <c r="E63" s="20">
        <v>9143.6</v>
      </c>
    </row>
    <row r="64" spans="1:5" ht="13.2" customHeight="1" x14ac:dyDescent="0.25">
      <c r="A64" s="41" t="s">
        <v>70</v>
      </c>
      <c r="B64" s="42"/>
      <c r="C64" s="42"/>
      <c r="D64" s="42"/>
      <c r="E64" s="20">
        <f>1359.7+1424.9</f>
        <v>2784.6000000000004</v>
      </c>
    </row>
    <row r="65" spans="1:5" ht="13.2" customHeight="1" x14ac:dyDescent="0.25">
      <c r="A65" s="41" t="s">
        <v>71</v>
      </c>
      <c r="B65" s="42"/>
      <c r="C65" s="42"/>
      <c r="D65" s="42"/>
      <c r="E65" s="20">
        <v>8100</v>
      </c>
    </row>
    <row r="66" spans="1:5" ht="13.2" customHeight="1" x14ac:dyDescent="0.25">
      <c r="A66" s="41" t="s">
        <v>72</v>
      </c>
      <c r="B66" s="42"/>
      <c r="C66" s="42"/>
      <c r="D66" s="42"/>
      <c r="E66" s="20">
        <v>13085.9</v>
      </c>
    </row>
    <row r="67" spans="1:5" ht="15.75" customHeight="1" thickBot="1" x14ac:dyDescent="0.3">
      <c r="A67" s="41" t="s">
        <v>73</v>
      </c>
      <c r="B67" s="42"/>
      <c r="C67" s="42"/>
      <c r="D67" s="42"/>
      <c r="E67" s="20">
        <v>145</v>
      </c>
    </row>
    <row r="68" spans="1:5" ht="15.75" hidden="1" customHeight="1" thickBot="1" x14ac:dyDescent="0.3">
      <c r="A68" s="41"/>
      <c r="B68" s="42"/>
      <c r="C68" s="42"/>
      <c r="D68" s="42"/>
      <c r="E68" s="20"/>
    </row>
    <row r="69" spans="1:5" ht="17.399999999999999" customHeight="1" thickBot="1" x14ac:dyDescent="0.3">
      <c r="A69" s="51" t="s">
        <v>3</v>
      </c>
      <c r="B69" s="52"/>
      <c r="C69" s="52"/>
      <c r="D69" s="52"/>
      <c r="E69" s="21">
        <f>SUM(E36:E68)</f>
        <v>553965.03</v>
      </c>
    </row>
    <row r="70" spans="1:5" s="5" customFormat="1" ht="15.75" customHeight="1" x14ac:dyDescent="0.25">
      <c r="B70" s="14" t="s">
        <v>6</v>
      </c>
      <c r="C70" s="9"/>
      <c r="E70" s="24">
        <f>E28+E34+E69-0.01</f>
        <v>1511873.36</v>
      </c>
    </row>
    <row r="71" spans="1:5" s="5" customFormat="1" ht="15.6" x14ac:dyDescent="0.25">
      <c r="B71" s="14" t="s">
        <v>35</v>
      </c>
      <c r="C71" s="9"/>
      <c r="E71" s="13">
        <f>D7-E70</f>
        <v>-277242.92000000016</v>
      </c>
    </row>
    <row r="72" spans="1:5" s="5" customFormat="1" ht="15" customHeight="1" x14ac:dyDescent="0.25">
      <c r="B72" s="14" t="s">
        <v>69</v>
      </c>
      <c r="C72" s="9"/>
      <c r="E72" s="25">
        <f>E4+E71</f>
        <v>-846144.16000000015</v>
      </c>
    </row>
  </sheetData>
  <mergeCells count="57">
    <mergeCell ref="A3:D3"/>
    <mergeCell ref="A62:D62"/>
    <mergeCell ref="A10:E10"/>
    <mergeCell ref="A34:D34"/>
    <mergeCell ref="A28:D28"/>
    <mergeCell ref="A30:D30"/>
    <mergeCell ref="A43:D43"/>
    <mergeCell ref="A32:D32"/>
    <mergeCell ref="A33:D33"/>
    <mergeCell ref="B16:D16"/>
    <mergeCell ref="B4:D4"/>
    <mergeCell ref="A25:D25"/>
    <mergeCell ref="A31:D31"/>
    <mergeCell ref="A58:D58"/>
    <mergeCell ref="A51:D51"/>
    <mergeCell ref="A59:D59"/>
    <mergeCell ref="A69:D69"/>
    <mergeCell ref="A40:D40"/>
    <mergeCell ref="A45:D45"/>
    <mergeCell ref="A46:D46"/>
    <mergeCell ref="A54:D54"/>
    <mergeCell ref="A55:D55"/>
    <mergeCell ref="A56:D56"/>
    <mergeCell ref="A60:D60"/>
    <mergeCell ref="A63:D63"/>
    <mergeCell ref="A64:D64"/>
    <mergeCell ref="A68:D68"/>
    <mergeCell ref="A42:D42"/>
    <mergeCell ref="A65:D65"/>
    <mergeCell ref="A57:D57"/>
    <mergeCell ref="A61:D61"/>
    <mergeCell ref="A52:D52"/>
    <mergeCell ref="B8:D8"/>
    <mergeCell ref="B9:D9"/>
    <mergeCell ref="A39:D39"/>
    <mergeCell ref="A47:D47"/>
    <mergeCell ref="A18:D18"/>
    <mergeCell ref="A19:D19"/>
    <mergeCell ref="A20:D20"/>
    <mergeCell ref="A37:D37"/>
    <mergeCell ref="A36:D36"/>
    <mergeCell ref="A27:D27"/>
    <mergeCell ref="A21:D21"/>
    <mergeCell ref="A38:D38"/>
    <mergeCell ref="A22:D22"/>
    <mergeCell ref="A23:D23"/>
    <mergeCell ref="A24:D24"/>
    <mergeCell ref="A26:D26"/>
    <mergeCell ref="A66:D66"/>
    <mergeCell ref="A67:D67"/>
    <mergeCell ref="A29:E29"/>
    <mergeCell ref="A53:D53"/>
    <mergeCell ref="A44:D44"/>
    <mergeCell ref="A41:D41"/>
    <mergeCell ref="A48:D48"/>
    <mergeCell ref="A49:D49"/>
    <mergeCell ref="A50:D50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2026-02-13T03:56:47Z</cp:lastPrinted>
  <dcterms:created xsi:type="dcterms:W3CDTF">2012-01-24T09:54:37Z</dcterms:created>
  <dcterms:modified xsi:type="dcterms:W3CDTF">2026-02-13T03:57:56Z</dcterms:modified>
</cp:coreProperties>
</file>