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61" i="1" l="1"/>
  <c r="E60" i="1"/>
  <c r="E59" i="1" l="1"/>
  <c r="E48" i="1" l="1"/>
  <c r="E42" i="1"/>
  <c r="E29" i="1" l="1"/>
  <c r="E41" i="1" l="1"/>
  <c r="E39" i="1" l="1"/>
  <c r="E12" i="1" l="1"/>
  <c r="E13" i="1"/>
  <c r="E14" i="1"/>
  <c r="E11" i="1"/>
  <c r="D15" i="1"/>
  <c r="C15" i="1"/>
  <c r="B15" i="1"/>
  <c r="E7" i="1"/>
  <c r="E9" i="1" s="1"/>
  <c r="E35" i="1"/>
  <c r="E70" i="1"/>
  <c r="E71" i="1" l="1"/>
  <c r="E72" i="1" s="1"/>
  <c r="E73" i="1" s="1"/>
  <c r="E15" i="1"/>
</calcChain>
</file>

<file path=xl/sharedStrings.xml><?xml version="1.0" encoding="utf-8"?>
<sst xmlns="http://schemas.openxmlformats.org/spreadsheetml/2006/main" count="68" uniqueCount="68">
  <si>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</si>
  <si>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</si>
  <si>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</si>
  <si>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</si>
  <si>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</si>
  <si>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</si>
  <si>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</si>
  <si>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</si>
  <si>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</si>
  <si>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</si>
  <si>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</si>
  <si>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</si>
  <si>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</si>
  <si>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</si>
  <si>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</si>
  <si>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Разина, 70</t>
  </si>
  <si>
    <t>ИТОГО расходов по подрядным работам</t>
  </si>
  <si>
    <t>Отведение стоков ОИ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</si>
  <si>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</si>
  <si>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</si>
  <si>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</si>
  <si>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</si>
  <si>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ТО газового оборудования </t>
  </si>
  <si>
    <t>Тех.обслуживание общедомовых приборов учета</t>
  </si>
  <si>
    <t>Услуги управления МКД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</si>
  <si>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</si>
  <si>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</si>
  <si>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</si>
  <si>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</si>
  <si>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</si>
  <si>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</si>
  <si>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</si>
  <si>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</si>
  <si>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</si>
  <si>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</si>
  <si>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Год постройки-1971, панельный, газифицирован, количество этажей-5, количество подъездов-6, количество жилых квартир-99, кол-во нежилых помещений-1, общая площадь дома-4731,4, кол-во зарегистрированных-178</t>
  </si>
  <si>
    <t xml:space="preserve">Корректировка задолженности </t>
  </si>
  <si>
    <t>Ремонт подъездного освещения /январь 2025г</t>
  </si>
  <si>
    <t>Подготовка под-да к ремонту,демонтаж п/ящиков,закрытие межэтаж.окна,жалюзи на черд./февраль 2025г</t>
  </si>
  <si>
    <t>Ремонт уличного освещения 1,4п   /февраль 2025г</t>
  </si>
  <si>
    <t>Ремонт ограждения на контейнерной площадке. Ремонт мусорных баков  /февраль 2025г</t>
  </si>
  <si>
    <t>Ремонт подъездного освещения 3п   /март 2025г</t>
  </si>
  <si>
    <t>Ремонт подъездного отопления 3п  /март 2025г</t>
  </si>
  <si>
    <t>ЕИРКЦ (ведение счета по кап.ремонту)</t>
  </si>
  <si>
    <t>Тариф на тех/содерж-27,50, СОИ-факт</t>
  </si>
  <si>
    <t>Ремонт канализации подвал  /апрель 2025г</t>
  </si>
  <si>
    <t>Ремонт подъездного освещения 1п  /апрель 2025г</t>
  </si>
  <si>
    <t>Ремонт подъезда № 3  /апрель 2025г</t>
  </si>
  <si>
    <t>Погрузка и вывоз веток с придомовой территории /апрель 2025г</t>
  </si>
  <si>
    <t>Демонтаж тамбурной двери, дверной коробки, межэтажных решеток   /март  2025г</t>
  </si>
  <si>
    <t>Установка тамбурной двери, п/ящиков, информ щита,  межэтажных решеток   /апрель 2025г</t>
  </si>
  <si>
    <t>Демонтаж арматуры, обрезка пены  /апрель 2025г</t>
  </si>
  <si>
    <t>Ремонт канализации кв.87  /май 2025г</t>
  </si>
  <si>
    <t>Завоз песка в песочницу  /май 2025г</t>
  </si>
  <si>
    <t>Отсыпка придомовой территории  /май 2025г</t>
  </si>
  <si>
    <t>Замена урн  /июль 2025г</t>
  </si>
  <si>
    <t>Замена сбросников   /июль 2025г</t>
  </si>
  <si>
    <t>Ремонт межпанельных швов кв.9   /август 2025г</t>
  </si>
  <si>
    <t>Мытье остекления подъездов  /август 2025г</t>
  </si>
  <si>
    <t>Ремонт контейнеров  /август 2025г</t>
  </si>
  <si>
    <t>Ремонт лавочек; Покраска газопровода    /август 2025г</t>
  </si>
  <si>
    <t>Ремонтные работы ВДГО  /июль 2025г</t>
  </si>
  <si>
    <t>Ремонт подъездного и уличного освещения  /сентябрь 2025г</t>
  </si>
  <si>
    <t>Ремонт песочницы, окраска ограждения, скамеек, урны  /сентябрь 2025г</t>
  </si>
  <si>
    <t>за  2025 год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</si>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</sst>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7" fillId="0" borderId="9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9" fillId="0" borderId="0" xfId="0" applyFont="1"/>
    <xf numFmtId="0" fontId="5" fillId="0" borderId="0" xfId="0" applyFont="1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2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7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4" fontId="4" fillId="0" borderId="7" xfId="0" applyNumberFormat="1" applyFont="1" applyBorder="1" applyAlignment="1">
      <alignment vertical="top"/>
    </xf>
    <xf numFmtId="4" fontId="4" fillId="0" borderId="5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6" fillId="0" borderId="19" xfId="0" applyNumberFormat="1" applyFont="1" applyBorder="1" applyAlignment="1">
      <alignment vertical="top"/>
    </xf>
    <xf numFmtId="4" fontId="6" fillId="0" borderId="20" xfId="0" applyNumberFormat="1" applyFont="1" applyBorder="1" applyAlignment="1">
      <alignment vertical="top"/>
    </xf>
    <xf numFmtId="4" fontId="6" fillId="0" borderId="17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6" fillId="0" borderId="6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28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7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4" fillId="0" borderId="32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27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30" xfId="0" applyFont="1" applyBorder="1" applyAlignment="1">
      <alignment vertical="top" wrapText="1"/>
    </xf>
    <xf numFmtId="0" fontId="9" fillId="0" borderId="30" xfId="0" applyFont="1" applyBorder="1" applyAlignment="1">
      <alignment vertical="top" wrapText="1"/>
    </xf>
    <xf numFmtId="0" fontId="6" fillId="0" borderId="0" xfId="0" applyFont="1" applyAlignment="1"/>
    <xf numFmtId="0" fontId="4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39" xfId="0" applyBorder="1" applyAlignment="1">
      <alignment vertical="top"/>
    </xf>
    <xf numFmtId="0" fontId="4" fillId="0" borderId="10" xfId="0" applyFont="1" applyBorder="1" applyAlignment="1">
      <alignment horizontal="left" vertical="top"/>
    </xf>
    <xf numFmtId="0" fontId="4" fillId="0" borderId="7" xfId="0" applyFont="1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4" fontId="4" fillId="0" borderId="36" xfId="0" applyNumberFormat="1" applyFont="1" applyBorder="1" applyAlignment="1">
      <alignment horizontal="right" vertical="top"/>
    </xf>
    <xf numFmtId="4" fontId="4" fillId="0" borderId="30" xfId="0" applyNumberFormat="1" applyFont="1" applyBorder="1" applyAlignment="1">
      <alignment horizontal="right" vertical="top"/>
    </xf>
    <xf numFmtId="4" fontId="4" fillId="0" borderId="28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zoomScaleNormal="100" workbookViewId="0">
      <selection activeCell="E17" sqref="E17"/>
    </sheetView>
  </sheetViews>
  <sheetFormatPr defaultRowHeight="13.2" x14ac:dyDescent="0.25"/>
  <cols>
    <col min="1" max="1" width="15.44140625" customWidth="1"/>
    <col min="2" max="2" width="23.88671875" customWidth="1"/>
    <col min="3" max="3" width="23.6640625" customWidth="1"/>
    <col min="4" max="4" width="29.6640625" customWidth="1"/>
    <col min="5" max="5" width="26.6640625" customWidth="1"/>
    <col min="7" max="7" width="10.6640625" bestFit="1" customWidth="1"/>
  </cols>
  <sheetData>
    <row r="1" spans="1:11" ht="17.399999999999999" x14ac:dyDescent="0.3">
      <c r="B1" s="55" t="s">
        <v>15</v>
      </c>
      <c r="C1" s="15"/>
      <c r="D1" s="1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56" t="s">
        <v>64</v>
      </c>
      <c r="C2" s="16"/>
      <c r="D2" s="13"/>
      <c r="E2" s="7"/>
      <c r="F2" s="7"/>
      <c r="G2" s="7"/>
      <c r="H2" s="7"/>
      <c r="I2" s="7"/>
      <c r="J2" s="7"/>
      <c r="K2" s="7"/>
    </row>
    <row r="3" spans="1:11" ht="25.95" customHeight="1" thickBot="1" x14ac:dyDescent="0.35">
      <c r="A3" s="59" t="s">
        <v>35</v>
      </c>
      <c r="B3" s="59"/>
      <c r="C3" s="59"/>
      <c r="D3" s="60"/>
      <c r="E3" s="17" t="s">
        <v>44</v>
      </c>
      <c r="F3" s="9"/>
      <c r="G3" s="9"/>
      <c r="H3" s="9"/>
      <c r="I3" s="9"/>
      <c r="J3" s="9"/>
      <c r="K3" s="9"/>
    </row>
    <row r="4" spans="1:11" ht="13.8" x14ac:dyDescent="0.25">
      <c r="B4" s="70" t="s">
        <v>31</v>
      </c>
      <c r="C4" s="70"/>
      <c r="D4" s="70"/>
      <c r="E4" s="18">
        <v>-708655.99</v>
      </c>
    </row>
    <row r="5" spans="1:11" ht="16.2" thickBot="1" x14ac:dyDescent="0.35">
      <c r="B5" s="19" t="s">
        <v>32</v>
      </c>
      <c r="C5" s="19"/>
      <c r="D5" s="19"/>
      <c r="E5" s="19"/>
      <c r="F5" s="12"/>
      <c r="G5" s="12"/>
      <c r="H5" s="12"/>
      <c r="I5" s="12"/>
      <c r="J5" s="12"/>
      <c r="K5" s="12"/>
    </row>
    <row r="6" spans="1:11" ht="21" thickBot="1" x14ac:dyDescent="0.35">
      <c r="B6" s="20" t="s">
        <v>33</v>
      </c>
      <c r="C6" s="21" t="s">
        <v>7</v>
      </c>
      <c r="D6" s="21" t="s">
        <v>8</v>
      </c>
      <c r="E6" s="22" t="s">
        <v>65</v>
      </c>
      <c r="F6" s="14"/>
      <c r="G6" s="14"/>
      <c r="H6" s="14"/>
      <c r="I6" s="14"/>
      <c r="J6" s="14"/>
      <c r="K6" s="14"/>
    </row>
    <row r="7" spans="1:11" ht="13.95" customHeight="1" thickBot="1" x14ac:dyDescent="0.35">
      <c r="B7" s="23">
        <v>-54881.2</v>
      </c>
      <c r="C7" s="24">
        <v>1633693.66</v>
      </c>
      <c r="D7" s="24">
        <v>1550278</v>
      </c>
      <c r="E7" s="25">
        <f>D7-C7+B7</f>
        <v>-138296.85999999993</v>
      </c>
      <c r="F7" s="14"/>
      <c r="G7" s="14"/>
      <c r="H7" s="14"/>
      <c r="I7" s="14"/>
      <c r="J7" s="14"/>
      <c r="K7" s="14"/>
    </row>
    <row r="8" spans="1:11" ht="13.95" customHeight="1" thickBot="1" x14ac:dyDescent="0.35">
      <c r="B8" s="90" t="s">
        <v>36</v>
      </c>
      <c r="C8" s="91"/>
      <c r="D8" s="92"/>
      <c r="E8" s="57">
        <v>23480.240000000002</v>
      </c>
      <c r="F8" s="14"/>
      <c r="G8" s="14"/>
      <c r="H8" s="14"/>
      <c r="I8" s="14"/>
      <c r="J8" s="14"/>
      <c r="K8" s="14"/>
    </row>
    <row r="9" spans="1:11" ht="13.95" customHeight="1" thickBot="1" x14ac:dyDescent="0.35">
      <c r="B9" s="90" t="s">
        <v>66</v>
      </c>
      <c r="C9" s="91"/>
      <c r="D9" s="92"/>
      <c r="E9" s="57">
        <f>E7+E8</f>
        <v>-114816.61999999992</v>
      </c>
      <c r="F9" s="14"/>
      <c r="G9" s="14"/>
      <c r="H9" s="14"/>
      <c r="I9" s="14"/>
      <c r="J9" s="14"/>
      <c r="K9" s="14"/>
    </row>
    <row r="10" spans="1:11" s="8" customFormat="1" ht="10.199999999999999" customHeight="1" thickBot="1" x14ac:dyDescent="0.3">
      <c r="A10" s="73" t="s">
        <v>6</v>
      </c>
      <c r="B10" s="74"/>
      <c r="C10" s="74"/>
      <c r="D10" s="74"/>
      <c r="E10" s="75"/>
    </row>
    <row r="11" spans="1:11" ht="16.2" customHeight="1" x14ac:dyDescent="0.25">
      <c r="A11" s="2" t="s">
        <v>9</v>
      </c>
      <c r="B11" s="26">
        <v>131379.75</v>
      </c>
      <c r="C11" s="27">
        <v>-16.57</v>
      </c>
      <c r="D11" s="28">
        <v>71.31</v>
      </c>
      <c r="E11" s="41">
        <f>D11-C11+B11</f>
        <v>131467.63</v>
      </c>
    </row>
    <row r="12" spans="1:11" ht="14.4" customHeight="1" x14ac:dyDescent="0.25">
      <c r="A12" s="3" t="s">
        <v>10</v>
      </c>
      <c r="B12" s="30">
        <v>25607.3</v>
      </c>
      <c r="C12" s="31">
        <v>5030.7700000000004</v>
      </c>
      <c r="D12" s="32">
        <v>325.32</v>
      </c>
      <c r="E12" s="33">
        <f t="shared" ref="E12:E14" si="0">D12-C12+B12</f>
        <v>20901.849999999999</v>
      </c>
    </row>
    <row r="13" spans="1:11" ht="14.4" customHeight="1" x14ac:dyDescent="0.25">
      <c r="A13" s="3" t="s">
        <v>12</v>
      </c>
      <c r="B13" s="30">
        <v>-3643.82</v>
      </c>
      <c r="C13" s="31">
        <v>37686.14</v>
      </c>
      <c r="D13" s="32">
        <v>36216.81</v>
      </c>
      <c r="E13" s="33">
        <f t="shared" si="0"/>
        <v>-5113.1500000000015</v>
      </c>
    </row>
    <row r="14" spans="1:11" ht="17.25" customHeight="1" thickBot="1" x14ac:dyDescent="0.3">
      <c r="A14" s="4" t="s">
        <v>17</v>
      </c>
      <c r="B14" s="34">
        <v>952.25</v>
      </c>
      <c r="C14" s="34">
        <v>4303.92</v>
      </c>
      <c r="D14" s="35">
        <v>2381.37</v>
      </c>
      <c r="E14" s="54">
        <f t="shared" si="0"/>
        <v>-970.30000000000018</v>
      </c>
    </row>
    <row r="15" spans="1:11" ht="15.6" customHeight="1" thickBot="1" x14ac:dyDescent="0.3">
      <c r="A15" s="5" t="s">
        <v>11</v>
      </c>
      <c r="B15" s="36">
        <f>SUM(B11:B14)</f>
        <v>154295.47999999998</v>
      </c>
      <c r="C15" s="36">
        <f>SUM(C11:C14)</f>
        <v>47004.259999999995</v>
      </c>
      <c r="D15" s="37">
        <f>SUM(D11:D14)</f>
        <v>38994.81</v>
      </c>
      <c r="E15" s="38">
        <f>SUM(E11:E14)</f>
        <v>146286.03000000003</v>
      </c>
    </row>
    <row r="16" spans="1:11" ht="15.75" customHeight="1" x14ac:dyDescent="0.25">
      <c r="B16" s="81" t="s">
        <v>3</v>
      </c>
      <c r="C16" s="81"/>
      <c r="D16" s="81"/>
      <c r="E16" s="39">
        <f>D7-C7+B7+145798.37</f>
        <v>7501.5100000000675</v>
      </c>
    </row>
    <row r="17" spans="1:5" ht="15" customHeight="1" thickBot="1" x14ac:dyDescent="0.35">
      <c r="B17" s="49" t="s">
        <v>2</v>
      </c>
      <c r="C17" s="1"/>
    </row>
    <row r="18" spans="1:5" ht="14.4" customHeight="1" x14ac:dyDescent="0.25">
      <c r="A18" s="64" t="s">
        <v>18</v>
      </c>
      <c r="B18" s="65"/>
      <c r="C18" s="65"/>
      <c r="D18" s="65"/>
      <c r="E18" s="29">
        <v>34066.080000000002</v>
      </c>
    </row>
    <row r="19" spans="1:5" ht="14.4" customHeight="1" x14ac:dyDescent="0.25">
      <c r="A19" s="66" t="s">
        <v>19</v>
      </c>
      <c r="B19" s="67"/>
      <c r="C19" s="67"/>
      <c r="D19" s="67"/>
      <c r="E19" s="33">
        <v>11213.42</v>
      </c>
    </row>
    <row r="20" spans="1:5" ht="14.4" customHeight="1" x14ac:dyDescent="0.25">
      <c r="A20" s="66" t="s">
        <v>20</v>
      </c>
      <c r="B20" s="67"/>
      <c r="C20" s="67"/>
      <c r="D20" s="67"/>
      <c r="E20" s="33">
        <v>41440.870000000003</v>
      </c>
    </row>
    <row r="21" spans="1:5" ht="14.4" customHeight="1" x14ac:dyDescent="0.25">
      <c r="A21" s="66" t="s">
        <v>0</v>
      </c>
      <c r="B21" s="67"/>
      <c r="C21" s="67"/>
      <c r="D21" s="67"/>
      <c r="E21" s="33">
        <v>45705.93</v>
      </c>
    </row>
    <row r="22" spans="1:5" ht="14.4" customHeight="1" x14ac:dyDescent="0.25">
      <c r="A22" s="66" t="s">
        <v>21</v>
      </c>
      <c r="B22" s="67"/>
      <c r="C22" s="67"/>
      <c r="D22" s="67"/>
      <c r="E22" s="33">
        <v>681321.6</v>
      </c>
    </row>
    <row r="23" spans="1:5" ht="14.4" customHeight="1" x14ac:dyDescent="0.25">
      <c r="A23" s="66" t="s">
        <v>22</v>
      </c>
      <c r="B23" s="67"/>
      <c r="C23" s="67"/>
      <c r="D23" s="67"/>
      <c r="E23" s="33">
        <v>30040.37</v>
      </c>
    </row>
    <row r="24" spans="1:5" ht="14.4" customHeight="1" x14ac:dyDescent="0.25">
      <c r="A24" s="66" t="s">
        <v>23</v>
      </c>
      <c r="B24" s="67"/>
      <c r="C24" s="67"/>
      <c r="D24" s="67"/>
      <c r="E24" s="33">
        <v>12000</v>
      </c>
    </row>
    <row r="25" spans="1:5" ht="14.4" customHeight="1" x14ac:dyDescent="0.25">
      <c r="A25" s="66" t="s">
        <v>24</v>
      </c>
      <c r="B25" s="67"/>
      <c r="C25" s="67"/>
      <c r="D25" s="67"/>
      <c r="E25" s="33">
        <v>216035.72</v>
      </c>
    </row>
    <row r="26" spans="1:5" ht="15.75" customHeight="1" x14ac:dyDescent="0.25">
      <c r="A26" s="66" t="s">
        <v>29</v>
      </c>
      <c r="B26" s="67"/>
      <c r="C26" s="67"/>
      <c r="D26" s="67"/>
      <c r="E26" s="33">
        <v>88882.82</v>
      </c>
    </row>
    <row r="27" spans="1:5" ht="15.75" customHeight="1" x14ac:dyDescent="0.25">
      <c r="A27" s="66" t="s">
        <v>30</v>
      </c>
      <c r="B27" s="67"/>
      <c r="C27" s="67"/>
      <c r="D27" s="67"/>
      <c r="E27" s="33">
        <v>13281</v>
      </c>
    </row>
    <row r="28" spans="1:5" ht="15.75" customHeight="1" thickBot="1" x14ac:dyDescent="0.3">
      <c r="A28" s="78" t="s">
        <v>43</v>
      </c>
      <c r="B28" s="79"/>
      <c r="C28" s="79"/>
      <c r="D28" s="80"/>
      <c r="E28" s="58">
        <v>15899.95</v>
      </c>
    </row>
    <row r="29" spans="1:5" ht="14.4" customHeight="1" thickBot="1" x14ac:dyDescent="0.3">
      <c r="A29" s="82" t="s">
        <v>1</v>
      </c>
      <c r="B29" s="83"/>
      <c r="C29" s="83"/>
      <c r="D29" s="83"/>
      <c r="E29" s="40">
        <f>SUM(E18:E28)</f>
        <v>1189887.76</v>
      </c>
    </row>
    <row r="30" spans="1:5" ht="16.95" customHeight="1" thickBot="1" x14ac:dyDescent="0.3">
      <c r="B30" s="68" t="s">
        <v>13</v>
      </c>
      <c r="C30" s="68"/>
      <c r="D30" s="69"/>
      <c r="E30" s="69"/>
    </row>
    <row r="31" spans="1:5" ht="15.75" customHeight="1" x14ac:dyDescent="0.25">
      <c r="A31" s="64" t="s">
        <v>25</v>
      </c>
      <c r="B31" s="65"/>
      <c r="C31" s="65"/>
      <c r="D31" s="65"/>
      <c r="E31" s="41">
        <v>0</v>
      </c>
    </row>
    <row r="32" spans="1:5" ht="15.75" customHeight="1" x14ac:dyDescent="0.25">
      <c r="A32" s="66" t="s">
        <v>26</v>
      </c>
      <c r="B32" s="67"/>
      <c r="C32" s="67"/>
      <c r="D32" s="67"/>
      <c r="E32" s="33">
        <v>7056.18</v>
      </c>
    </row>
    <row r="33" spans="1:5" ht="15.75" customHeight="1" x14ac:dyDescent="0.25">
      <c r="A33" s="66" t="s">
        <v>27</v>
      </c>
      <c r="B33" s="67"/>
      <c r="C33" s="67"/>
      <c r="D33" s="67"/>
      <c r="E33" s="33">
        <v>51378.080000000002</v>
      </c>
    </row>
    <row r="34" spans="1:5" ht="15.75" customHeight="1" thickBot="1" x14ac:dyDescent="0.3">
      <c r="A34" s="76" t="s">
        <v>28</v>
      </c>
      <c r="B34" s="77"/>
      <c r="C34" s="77"/>
      <c r="D34" s="77"/>
      <c r="E34" s="42">
        <v>4340.88</v>
      </c>
    </row>
    <row r="35" spans="1:5" ht="15.75" customHeight="1" thickBot="1" x14ac:dyDescent="0.3">
      <c r="A35" s="71" t="s">
        <v>14</v>
      </c>
      <c r="B35" s="72"/>
      <c r="C35" s="72"/>
      <c r="D35" s="72"/>
      <c r="E35" s="43">
        <f>SUM(E31:E34)</f>
        <v>62775.14</v>
      </c>
    </row>
    <row r="36" spans="1:5" s="6" customFormat="1" ht="14.4" customHeight="1" thickBot="1" x14ac:dyDescent="0.3">
      <c r="B36" s="68" t="s">
        <v>4</v>
      </c>
      <c r="C36" s="68"/>
      <c r="D36" s="69"/>
      <c r="E36" s="69"/>
    </row>
    <row r="37" spans="1:5" ht="15.75" customHeight="1" x14ac:dyDescent="0.25">
      <c r="A37" s="64" t="s">
        <v>37</v>
      </c>
      <c r="B37" s="65"/>
      <c r="C37" s="65"/>
      <c r="D37" s="65"/>
      <c r="E37" s="29">
        <v>125</v>
      </c>
    </row>
    <row r="38" spans="1:5" ht="15" customHeight="1" x14ac:dyDescent="0.25">
      <c r="A38" s="66" t="s">
        <v>38</v>
      </c>
      <c r="B38" s="67"/>
      <c r="C38" s="67"/>
      <c r="D38" s="67"/>
      <c r="E38" s="44">
        <v>10501.8</v>
      </c>
    </row>
    <row r="39" spans="1:5" ht="15.6" customHeight="1" x14ac:dyDescent="0.25">
      <c r="A39" s="87" t="s">
        <v>39</v>
      </c>
      <c r="B39" s="88"/>
      <c r="C39" s="88"/>
      <c r="D39" s="89"/>
      <c r="E39" s="33">
        <f>3456.6+1373.8</f>
        <v>4830.3999999999996</v>
      </c>
    </row>
    <row r="40" spans="1:5" ht="15" customHeight="1" x14ac:dyDescent="0.25">
      <c r="A40" s="66" t="s">
        <v>40</v>
      </c>
      <c r="B40" s="67"/>
      <c r="C40" s="67"/>
      <c r="D40" s="67"/>
      <c r="E40" s="33">
        <v>3325.6</v>
      </c>
    </row>
    <row r="41" spans="1:5" ht="16.2" customHeight="1" x14ac:dyDescent="0.25">
      <c r="A41" s="61" t="s">
        <v>41</v>
      </c>
      <c r="B41" s="62"/>
      <c r="C41" s="62"/>
      <c r="D41" s="63"/>
      <c r="E41" s="45">
        <f>4288+1403.8+4213.2+7649.4+9799.4+3456.6</f>
        <v>30810.400000000001</v>
      </c>
    </row>
    <row r="42" spans="1:5" ht="14.4" customHeight="1" x14ac:dyDescent="0.25">
      <c r="A42" s="61" t="s">
        <v>49</v>
      </c>
      <c r="B42" s="62"/>
      <c r="C42" s="62"/>
      <c r="D42" s="63"/>
      <c r="E42" s="45">
        <f>3515.4</f>
        <v>3515.4</v>
      </c>
    </row>
    <row r="43" spans="1:5" ht="15.75" customHeight="1" x14ac:dyDescent="0.25">
      <c r="A43" s="61" t="s">
        <v>42</v>
      </c>
      <c r="B43" s="62"/>
      <c r="C43" s="62"/>
      <c r="D43" s="63"/>
      <c r="E43" s="45">
        <v>13623.4</v>
      </c>
    </row>
    <row r="44" spans="1:5" ht="15.75" customHeight="1" x14ac:dyDescent="0.25">
      <c r="A44" s="61" t="s">
        <v>45</v>
      </c>
      <c r="B44" s="62"/>
      <c r="C44" s="62"/>
      <c r="D44" s="63"/>
      <c r="E44" s="45">
        <v>2943.3</v>
      </c>
    </row>
    <row r="45" spans="1:5" ht="15.75" customHeight="1" x14ac:dyDescent="0.25">
      <c r="A45" s="61" t="s">
        <v>46</v>
      </c>
      <c r="B45" s="62"/>
      <c r="C45" s="62"/>
      <c r="D45" s="63"/>
      <c r="E45" s="46">
        <v>105</v>
      </c>
    </row>
    <row r="46" spans="1:5" ht="15.75" customHeight="1" x14ac:dyDescent="0.25">
      <c r="A46" s="61" t="s">
        <v>47</v>
      </c>
      <c r="B46" s="62"/>
      <c r="C46" s="62"/>
      <c r="D46" s="63"/>
      <c r="E46" s="46">
        <v>95844.17</v>
      </c>
    </row>
    <row r="47" spans="1:5" ht="15.75" customHeight="1" x14ac:dyDescent="0.25">
      <c r="A47" s="87" t="s">
        <v>48</v>
      </c>
      <c r="B47" s="88"/>
      <c r="C47" s="88"/>
      <c r="D47" s="89"/>
      <c r="E47" s="46">
        <v>7307.7</v>
      </c>
    </row>
    <row r="48" spans="1:5" ht="15.75" customHeight="1" x14ac:dyDescent="0.25">
      <c r="A48" s="61" t="s">
        <v>50</v>
      </c>
      <c r="B48" s="62"/>
      <c r="C48" s="62"/>
      <c r="D48" s="63"/>
      <c r="E48" s="45">
        <f>48160.5+2635.9</f>
        <v>50796.4</v>
      </c>
    </row>
    <row r="49" spans="1:5" ht="15.75" customHeight="1" x14ac:dyDescent="0.25">
      <c r="A49" s="61" t="s">
        <v>51</v>
      </c>
      <c r="B49" s="62"/>
      <c r="C49" s="62"/>
      <c r="D49" s="63"/>
      <c r="E49" s="45">
        <v>2343.6</v>
      </c>
    </row>
    <row r="50" spans="1:5" ht="15.75" customHeight="1" x14ac:dyDescent="0.25">
      <c r="A50" s="61" t="s">
        <v>52</v>
      </c>
      <c r="B50" s="62"/>
      <c r="C50" s="62"/>
      <c r="D50" s="63"/>
      <c r="E50" s="45">
        <v>1376.4</v>
      </c>
    </row>
    <row r="51" spans="1:5" ht="15.75" customHeight="1" x14ac:dyDescent="0.25">
      <c r="A51" s="61" t="s">
        <v>53</v>
      </c>
      <c r="B51" s="62"/>
      <c r="C51" s="62"/>
      <c r="D51" s="63"/>
      <c r="E51" s="45">
        <v>4180</v>
      </c>
    </row>
    <row r="52" spans="1:5" ht="15.75" customHeight="1" x14ac:dyDescent="0.25">
      <c r="A52" s="61" t="s">
        <v>54</v>
      </c>
      <c r="B52" s="62"/>
      <c r="C52" s="62"/>
      <c r="D52" s="63"/>
      <c r="E52" s="45">
        <v>6000</v>
      </c>
    </row>
    <row r="53" spans="1:5" ht="15.75" customHeight="1" x14ac:dyDescent="0.25">
      <c r="A53" s="61" t="s">
        <v>55</v>
      </c>
      <c r="B53" s="62"/>
      <c r="C53" s="62"/>
      <c r="D53" s="63"/>
      <c r="E53" s="45">
        <v>16650.2</v>
      </c>
    </row>
    <row r="54" spans="1:5" ht="15.75" customHeight="1" x14ac:dyDescent="0.25">
      <c r="A54" s="61" t="s">
        <v>56</v>
      </c>
      <c r="B54" s="62"/>
      <c r="C54" s="62"/>
      <c r="D54" s="63"/>
      <c r="E54" s="45">
        <v>19841.8</v>
      </c>
    </row>
    <row r="55" spans="1:5" ht="15.75" customHeight="1" x14ac:dyDescent="0.25">
      <c r="A55" s="61" t="s">
        <v>61</v>
      </c>
      <c r="B55" s="62"/>
      <c r="C55" s="62"/>
      <c r="D55" s="63"/>
      <c r="E55" s="45">
        <v>13285.2</v>
      </c>
    </row>
    <row r="56" spans="1:5" ht="15.75" customHeight="1" x14ac:dyDescent="0.25">
      <c r="A56" s="61" t="s">
        <v>57</v>
      </c>
      <c r="B56" s="62"/>
      <c r="C56" s="62"/>
      <c r="D56" s="63"/>
      <c r="E56" s="45">
        <v>32775</v>
      </c>
    </row>
    <row r="57" spans="1:5" ht="15.75" customHeight="1" x14ac:dyDescent="0.25">
      <c r="A57" s="61" t="s">
        <v>58</v>
      </c>
      <c r="B57" s="62"/>
      <c r="C57" s="62"/>
      <c r="D57" s="63"/>
      <c r="E57" s="45">
        <v>17400</v>
      </c>
    </row>
    <row r="58" spans="1:5" ht="15.75" customHeight="1" x14ac:dyDescent="0.25">
      <c r="A58" s="61" t="s">
        <v>59</v>
      </c>
      <c r="B58" s="62"/>
      <c r="C58" s="62"/>
      <c r="D58" s="63"/>
      <c r="E58" s="45">
        <v>939.3</v>
      </c>
    </row>
    <row r="59" spans="1:5" ht="15.75" customHeight="1" x14ac:dyDescent="0.25">
      <c r="A59" s="61" t="s">
        <v>60</v>
      </c>
      <c r="B59" s="62"/>
      <c r="C59" s="62"/>
      <c r="D59" s="63"/>
      <c r="E59" s="45">
        <f>1197.3+2379.3</f>
        <v>3576.6000000000004</v>
      </c>
    </row>
    <row r="60" spans="1:5" ht="15.75" customHeight="1" x14ac:dyDescent="0.25">
      <c r="A60" s="61" t="s">
        <v>62</v>
      </c>
      <c r="B60" s="62"/>
      <c r="C60" s="62"/>
      <c r="D60" s="63"/>
      <c r="E60" s="45">
        <f>1669.5+1529.5+2835.8</f>
        <v>6034.8</v>
      </c>
    </row>
    <row r="61" spans="1:5" ht="15.75" customHeight="1" thickBot="1" x14ac:dyDescent="0.3">
      <c r="A61" s="61" t="s">
        <v>63</v>
      </c>
      <c r="B61" s="62"/>
      <c r="C61" s="62"/>
      <c r="D61" s="63"/>
      <c r="E61" s="45">
        <f>1402.3+6490.2</f>
        <v>7892.5</v>
      </c>
    </row>
    <row r="62" spans="1:5" ht="15.75" hidden="1" customHeight="1" x14ac:dyDescent="0.25">
      <c r="A62" s="61"/>
      <c r="B62" s="62"/>
      <c r="C62" s="62"/>
      <c r="D62" s="63"/>
      <c r="E62" s="45"/>
    </row>
    <row r="63" spans="1:5" ht="15.75" hidden="1" customHeight="1" x14ac:dyDescent="0.25">
      <c r="A63" s="61"/>
      <c r="B63" s="62"/>
      <c r="C63" s="62"/>
      <c r="D63" s="63"/>
      <c r="E63" s="45"/>
    </row>
    <row r="64" spans="1:5" ht="15.75" hidden="1" customHeight="1" x14ac:dyDescent="0.25">
      <c r="A64" s="61"/>
      <c r="B64" s="62"/>
      <c r="C64" s="62"/>
      <c r="D64" s="63"/>
      <c r="E64" s="45"/>
    </row>
    <row r="65" spans="1:7" ht="15.75" hidden="1" customHeight="1" x14ac:dyDescent="0.25">
      <c r="A65" s="61"/>
      <c r="B65" s="62"/>
      <c r="C65" s="62"/>
      <c r="D65" s="63"/>
      <c r="E65" s="45"/>
    </row>
    <row r="66" spans="1:7" ht="15.75" hidden="1" customHeight="1" x14ac:dyDescent="0.25">
      <c r="A66" s="61"/>
      <c r="B66" s="62"/>
      <c r="C66" s="62"/>
      <c r="D66" s="63"/>
      <c r="E66" s="45"/>
    </row>
    <row r="67" spans="1:7" ht="15.75" hidden="1" customHeight="1" x14ac:dyDescent="0.25">
      <c r="A67" s="61"/>
      <c r="B67" s="62"/>
      <c r="C67" s="62"/>
      <c r="D67" s="63"/>
      <c r="E67" s="45"/>
    </row>
    <row r="68" spans="1:7" ht="15.75" hidden="1" customHeight="1" x14ac:dyDescent="0.25">
      <c r="A68" s="61"/>
      <c r="B68" s="62"/>
      <c r="C68" s="62"/>
      <c r="D68" s="63"/>
      <c r="E68" s="45"/>
    </row>
    <row r="69" spans="1:7" ht="15.75" hidden="1" customHeight="1" thickBot="1" x14ac:dyDescent="0.3">
      <c r="A69" s="84"/>
      <c r="B69" s="85"/>
      <c r="C69" s="85"/>
      <c r="D69" s="86"/>
      <c r="E69" s="47"/>
    </row>
    <row r="70" spans="1:7" ht="15.75" customHeight="1" thickBot="1" x14ac:dyDescent="0.3">
      <c r="A70" s="82" t="s">
        <v>16</v>
      </c>
      <c r="B70" s="83"/>
      <c r="C70" s="83"/>
      <c r="D70" s="83"/>
      <c r="E70" s="48">
        <f>SUM(E37:E69)</f>
        <v>356023.97</v>
      </c>
    </row>
    <row r="71" spans="1:7" s="6" customFormat="1" ht="13.8" x14ac:dyDescent="0.25">
      <c r="B71" s="49" t="s">
        <v>5</v>
      </c>
      <c r="C71" s="49"/>
      <c r="D71" s="50"/>
      <c r="E71" s="51">
        <f>E29+E35+E70</f>
        <v>1608686.8699999999</v>
      </c>
    </row>
    <row r="72" spans="1:7" ht="13.8" x14ac:dyDescent="0.25">
      <c r="B72" s="49" t="s">
        <v>34</v>
      </c>
      <c r="C72" s="49"/>
      <c r="D72" s="50"/>
      <c r="E72" s="52">
        <f>D7-E71</f>
        <v>-58408.869999999879</v>
      </c>
      <c r="G72" s="10"/>
    </row>
    <row r="73" spans="1:7" ht="15" customHeight="1" x14ac:dyDescent="0.25">
      <c r="B73" s="49" t="s">
        <v>67</v>
      </c>
      <c r="C73" s="49"/>
      <c r="D73" s="50"/>
      <c r="E73" s="53">
        <f>E4+E72</f>
        <v>-767064.85999999987</v>
      </c>
      <c r="G73" s="10"/>
    </row>
  </sheetData>
  <mergeCells count="59">
    <mergeCell ref="A67:D67"/>
    <mergeCell ref="B8:D8"/>
    <mergeCell ref="B9:D9"/>
    <mergeCell ref="A59:D59"/>
    <mergeCell ref="A51:D51"/>
    <mergeCell ref="A53:D53"/>
    <mergeCell ref="A29:D29"/>
    <mergeCell ref="A31:D31"/>
    <mergeCell ref="A32:D32"/>
    <mergeCell ref="A43:D43"/>
    <mergeCell ref="A39:D39"/>
    <mergeCell ref="A40:D40"/>
    <mergeCell ref="A42:D42"/>
    <mergeCell ref="B36:E36"/>
    <mergeCell ref="A37:D37"/>
    <mergeCell ref="A38:D38"/>
    <mergeCell ref="B16:D16"/>
    <mergeCell ref="A70:D70"/>
    <mergeCell ref="A44:D44"/>
    <mergeCell ref="A54:D54"/>
    <mergeCell ref="A56:D56"/>
    <mergeCell ref="A57:D57"/>
    <mergeCell ref="A64:D64"/>
    <mergeCell ref="A69:D69"/>
    <mergeCell ref="A47:D47"/>
    <mergeCell ref="A58:D58"/>
    <mergeCell ref="A60:D60"/>
    <mergeCell ref="A61:D61"/>
    <mergeCell ref="A68:D68"/>
    <mergeCell ref="A62:D62"/>
    <mergeCell ref="A65:D65"/>
    <mergeCell ref="A66:D66"/>
    <mergeCell ref="A22:D22"/>
    <mergeCell ref="A41:D41"/>
    <mergeCell ref="A27:D27"/>
    <mergeCell ref="A63:D63"/>
    <mergeCell ref="A50:D50"/>
    <mergeCell ref="A45:D45"/>
    <mergeCell ref="A48:D48"/>
    <mergeCell ref="A46:D46"/>
    <mergeCell ref="A34:D34"/>
    <mergeCell ref="A28:D28"/>
    <mergeCell ref="A55:D55"/>
    <mergeCell ref="A3:D3"/>
    <mergeCell ref="A52:D52"/>
    <mergeCell ref="A49:D49"/>
    <mergeCell ref="A18:D18"/>
    <mergeCell ref="A19:D19"/>
    <mergeCell ref="A20:D20"/>
    <mergeCell ref="A24:D24"/>
    <mergeCell ref="A33:D33"/>
    <mergeCell ref="B30:E30"/>
    <mergeCell ref="A21:D21"/>
    <mergeCell ref="A23:D23"/>
    <mergeCell ref="A26:D26"/>
    <mergeCell ref="A25:D25"/>
    <mergeCell ref="B4:D4"/>
    <mergeCell ref="A35:D35"/>
    <mergeCell ref="A10:E1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2026-02-17T04:05:33Z</cp:lastPrinted>
  <dcterms:created xsi:type="dcterms:W3CDTF">2012-01-24T09:54:37Z</dcterms:created>
  <dcterms:modified xsi:type="dcterms:W3CDTF">2026-02-17T04:06:30Z</dcterms:modified>
</cp:coreProperties>
</file>