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59" i="1" l="1"/>
  <c r="E54" i="1"/>
  <c r="E46" i="1"/>
  <c r="E45" i="1"/>
  <c r="E42" i="1"/>
  <c r="E38" i="1"/>
  <c r="E37" i="1"/>
  <c r="E16" i="1"/>
  <c r="E66" i="1" l="1"/>
  <c r="E64" i="1"/>
  <c r="E56" i="1" l="1"/>
  <c r="E52" i="1" l="1"/>
  <c r="E51" i="1"/>
  <c r="E49" i="1" l="1"/>
  <c r="E43" i="1" l="1"/>
  <c r="E29" i="1" l="1"/>
  <c r="E12" i="1" l="1"/>
  <c r="E13" i="1"/>
  <c r="E14" i="1"/>
  <c r="E11" i="1"/>
  <c r="E7" i="1"/>
  <c r="E9" i="1" s="1"/>
  <c r="D15" i="1"/>
  <c r="C15" i="1"/>
  <c r="B15" i="1"/>
  <c r="E84" i="1" l="1"/>
  <c r="E35" i="1" l="1"/>
  <c r="E85" i="1" s="1"/>
  <c r="E15" i="1" l="1"/>
  <c r="E86" i="1"/>
  <c r="E87" i="1" l="1"/>
</calcChain>
</file>

<file path=xl/sharedStrings.xml><?xml version="1.0" encoding="utf-8"?>
<sst xmlns="http://schemas.openxmlformats.org/spreadsheetml/2006/main" count="76" uniqueCount="76">
  <si>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</si>
  <si>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</si>
  <si>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</si>
  <si>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</si>
  <si>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</si>
  <si>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</si>
  <si>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</si>
  <si>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</si>
  <si>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</si>
  <si>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</si>
  <si>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</si>
  <si>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</si>
  <si>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</si>
  <si>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</si>
  <si>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</si>
  <si>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</si>
  <si>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</si>
  <si>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МАРТЬЯНОВА, 45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</si>
  <si>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</si>
  <si>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</si>
  <si>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</si>
  <si>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управления МКД </t>
  </si>
  <si>
    <t>Услуги по содержанию МКД</t>
  </si>
  <si>
    <t xml:space="preserve">Комплексное обслуживание лифтов </t>
  </si>
  <si>
    <t>Период.техническое освидетельствование лифтов</t>
  </si>
  <si>
    <t>Тех.обслуживание приборов учета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</si>
  <si>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</si>
  <si>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</si>
  <si>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</si>
  <si>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</si>
  <si>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Тариф на тех/содерж-21,49, 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</si>
  <si>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</si>
  <si>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</si>
  <si>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</si>
  <si>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</si>
  <si>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постройки-1977, панельный, количество этажей-9, количество подъездов-6, количество лифтов-6, оборудован стационарными эл/плитами, количество жилых квартир-215, кол-во нежилых помещений-1, общая площадь дома-11925,20, кол-во зарегистрированных-400</t>
  </si>
  <si>
    <t>Подключение освещения машинного отделения лифтовой 5п  /январь 2024г</t>
  </si>
  <si>
    <t>Ремонт подъезда № 2  /январь 2024г</t>
  </si>
  <si>
    <t>Установка и закрепление п/ящиков, информ щита  /март 2024г</t>
  </si>
  <si>
    <t>Страхование лифтов  /февраль 2024г</t>
  </si>
  <si>
    <t>Вознаграждение совета МКД</t>
  </si>
  <si>
    <t>Налоги с вознаграждения совета МКД</t>
  </si>
  <si>
    <t>Переключение теплового учета  /апрель 2024г</t>
  </si>
  <si>
    <t>Погрузка, вывоз веток и листьев после субботника  /май 2024г</t>
  </si>
  <si>
    <t>Диагностика и предповерочная подготовка преобразователя расходомера /май 2024г</t>
  </si>
  <si>
    <t>Ремонт подъездного освещения  /июнь 2024г</t>
  </si>
  <si>
    <t>Ремонт канализации кв.20, 28  /июль 2024г</t>
  </si>
  <si>
    <t>Ремонт эл.щита кв.142, ремонт подъездного освещения   /июль 2024г</t>
  </si>
  <si>
    <t>Ремонт мусорного бака 3,5п  /июль 2024г</t>
  </si>
  <si>
    <t>Услуги по поставке и замене ПУ  /сентябрь 2024г</t>
  </si>
  <si>
    <t>Ремонт мусорного контейнера 3,6 п  /август 2024г</t>
  </si>
  <si>
    <t>Замена авар.участка канализации кв.16, 28  /август 2024г</t>
  </si>
  <si>
    <t>Ремонт кровли кв.33, 69,105, 213, 214, 215   /август 2024г</t>
  </si>
  <si>
    <t>Корректировка задолженности по решению суда</t>
  </si>
  <si>
    <t>Организация детской площадки  /июнь 2024г</t>
  </si>
  <si>
    <t>за 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</si>
  <si>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</si>
  <si>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</si>
  <si>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</si>
  <si>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Опиловка деревьев, погрузка и вывоз порубочных отстатков  /ноябрь 2024г</t>
  </si>
  <si>
    <t>Ремонт козырька над кв.143  /октябрь 2024г</t>
  </si>
  <si>
    <t>Ремонт м/панельных швов  кв.14, 122  /октябрь 2024г</t>
  </si>
  <si>
    <t>Утепление фасадной стены кв.216   /декабрь 2024г</t>
  </si>
  <si>
    <t>Ремонт подъездного освещения 3п  /ноябрь 2024г</t>
  </si>
  <si>
    <t>Ремонт мусорного бака 5п; установка доводчика 6п   /ноябрь 2024г</t>
  </si>
  <si>
    <t>Изготовление и установка двери на крышу  /ноябрь 2024г</t>
  </si>
  <si>
    <t>Ремонт стояков системы ГВС и ХВС  кв.44, 48, 52   /ноябрь 2024г</t>
  </si>
  <si>
    <t>Ревизия эл.щита кв.196  /декабрь 2024г</t>
  </si>
  <si>
    <t>Обследование крыши  /декабрь 2024г</t>
  </si>
  <si>
    <t>Ремонт подъездного освещения; Ремонт подъездного отопления    /январь 2024г</t>
  </si>
  <si>
    <t>Ремонт мусорного контейнера  1п, 4,6п  /январь, февраль   2024г</t>
  </si>
  <si>
    <t>Замена блока питания БПН2  /март 2024г; Замена участка стояка ГВС кв.47  /март 2024г</t>
  </si>
  <si>
    <t>Ремонт подъездного освещения   /апрель, май 2024г</t>
  </si>
  <si>
    <t>Благоустройство территории  /май 2024г; Услуга по установке ручки 5п  /май 2024г</t>
  </si>
  <si>
    <t>Ремонт перил; установка урны 2п; Установка ручки  /август 2024г</t>
  </si>
  <si>
    <t>Ремонт подъездного освещения 4п  /октябрь 2024г; Ремонт качели  /октябрь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</si>
</sst>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18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1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0" fontId="11" fillId="0" borderId="29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4" fontId="6" fillId="0" borderId="17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6" fillId="0" borderId="26" xfId="0" applyNumberFormat="1" applyFont="1" applyBorder="1" applyAlignment="1">
      <alignment vertical="top"/>
    </xf>
    <xf numFmtId="4" fontId="6" fillId="0" borderId="0" xfId="0" applyNumberFormat="1" applyFont="1" applyFill="1" applyBorder="1" applyAlignment="1"/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4" fillId="0" borderId="29" xfId="0" applyNumberFormat="1" applyFont="1" applyBorder="1" applyAlignment="1">
      <alignment vertical="top"/>
    </xf>
    <xf numFmtId="4" fontId="4" fillId="0" borderId="16" xfId="0" applyNumberFormat="1" applyFont="1" applyBorder="1" applyAlignment="1">
      <alignment vertical="top"/>
    </xf>
    <xf numFmtId="4" fontId="4" fillId="0" borderId="17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0" fillId="0" borderId="39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4" fontId="4" fillId="0" borderId="31" xfId="0" applyNumberFormat="1" applyFont="1" applyBorder="1" applyAlignment="1">
      <alignment vertical="top"/>
    </xf>
    <xf numFmtId="0" fontId="0" fillId="0" borderId="0" xfId="0" applyBorder="1"/>
    <xf numFmtId="0" fontId="0" fillId="0" borderId="2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29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3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8" xfId="0" applyBorder="1" applyAlignment="1">
      <alignment vertical="top"/>
    </xf>
    <xf numFmtId="0" fontId="4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6" fillId="0" borderId="35" xfId="0" applyFont="1" applyBorder="1" applyAlignment="1">
      <alignment vertical="top" wrapText="1"/>
    </xf>
    <xf numFmtId="0" fontId="12" fillId="0" borderId="35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32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20" xfId="0" applyFont="1" applyBorder="1" applyAlignment="1">
      <alignment horizontal="left" vertical="top"/>
    </xf>
    <xf numFmtId="4" fontId="3" fillId="0" borderId="24" xfId="0" applyNumberFormat="1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4" fontId="4" fillId="0" borderId="40" xfId="0" applyNumberFormat="1" applyFont="1" applyBorder="1" applyAlignment="1">
      <alignment horizontal="right" vertical="top"/>
    </xf>
    <xf numFmtId="4" fontId="4" fillId="0" borderId="35" xfId="0" applyNumberFormat="1" applyFont="1" applyBorder="1" applyAlignment="1">
      <alignment horizontal="right" vertical="top"/>
    </xf>
    <xf numFmtId="4" fontId="4" fillId="0" borderId="41" xfId="0" applyNumberFormat="1" applyFont="1" applyBorder="1" applyAlignment="1">
      <alignment horizontal="right" vertical="top"/>
    </xf>
    <xf numFmtId="0" fontId="0" fillId="0" borderId="37" xfId="0" applyBorder="1" applyAlignment="1">
      <alignment vertical="top" wrapText="1"/>
    </xf>
    <xf numFmtId="0" fontId="0" fillId="0" borderId="3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A62" zoomScaleNormal="100" workbookViewId="0">
      <selection activeCell="G87" sqref="G86:G87"/>
    </sheetView>
  </sheetViews>
  <sheetFormatPr defaultRowHeight="13.2" x14ac:dyDescent="0.25"/>
  <cols>
    <col min="1" max="1" width="15.5546875" customWidth="1"/>
    <col min="2" max="3" width="22.33203125" customWidth="1"/>
    <col min="4" max="4" width="25.109375" customWidth="1"/>
    <col min="5" max="5" width="23.33203125" customWidth="1"/>
  </cols>
  <sheetData>
    <row r="1" spans="1:11" ht="17.399999999999999" x14ac:dyDescent="0.3">
      <c r="B1" s="44" t="s">
        <v>17</v>
      </c>
      <c r="C1" s="14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45" t="s">
        <v>55</v>
      </c>
      <c r="C2" s="15"/>
      <c r="D2" s="11"/>
      <c r="E2" s="11"/>
      <c r="F2" s="11"/>
      <c r="G2" s="11"/>
      <c r="H2" s="11"/>
      <c r="I2" s="11"/>
      <c r="J2" s="11"/>
      <c r="K2" s="11"/>
    </row>
    <row r="3" spans="1:11" ht="36" customHeight="1" thickBot="1" x14ac:dyDescent="0.35">
      <c r="A3" s="75" t="s">
        <v>35</v>
      </c>
      <c r="B3" s="75"/>
      <c r="C3" s="75"/>
      <c r="D3" s="76"/>
      <c r="E3" s="16" t="s">
        <v>30</v>
      </c>
      <c r="F3" s="5"/>
      <c r="G3" s="5"/>
      <c r="H3" s="5"/>
      <c r="I3" s="5"/>
      <c r="J3" s="5"/>
      <c r="K3" s="5"/>
    </row>
    <row r="4" spans="1:11" ht="13.8" x14ac:dyDescent="0.25">
      <c r="B4" s="77" t="s">
        <v>31</v>
      </c>
      <c r="C4" s="77"/>
      <c r="D4" s="77"/>
      <c r="E4" s="17">
        <v>-1636139.55</v>
      </c>
    </row>
    <row r="5" spans="1:11" ht="16.2" thickBot="1" x14ac:dyDescent="0.35">
      <c r="B5" s="28" t="s">
        <v>32</v>
      </c>
      <c r="C5" s="18"/>
      <c r="D5" s="18"/>
      <c r="E5" s="18"/>
      <c r="F5" s="12"/>
      <c r="G5" s="12"/>
      <c r="H5" s="12"/>
      <c r="I5" s="12"/>
      <c r="J5" s="12"/>
      <c r="K5" s="12"/>
    </row>
    <row r="6" spans="1:11" ht="21" thickBot="1" x14ac:dyDescent="0.35">
      <c r="B6" s="29" t="s">
        <v>33</v>
      </c>
      <c r="C6" s="30" t="s">
        <v>8</v>
      </c>
      <c r="D6" s="30" t="s">
        <v>9</v>
      </c>
      <c r="E6" s="31" t="s">
        <v>56</v>
      </c>
      <c r="F6" s="13"/>
      <c r="G6" s="13"/>
      <c r="H6" s="13"/>
      <c r="I6" s="13"/>
      <c r="J6" s="13"/>
      <c r="K6" s="13"/>
    </row>
    <row r="7" spans="1:11" ht="16.2" thickBot="1" x14ac:dyDescent="0.35">
      <c r="B7" s="38">
        <v>-712441.75</v>
      </c>
      <c r="C7" s="39">
        <v>3934430.69</v>
      </c>
      <c r="D7" s="39">
        <v>3886323.23</v>
      </c>
      <c r="E7" s="40">
        <f>D7-C7+B7</f>
        <v>-760549.21</v>
      </c>
      <c r="F7" s="13"/>
      <c r="G7" s="13"/>
      <c r="H7" s="13"/>
      <c r="I7" s="13"/>
      <c r="J7" s="13"/>
      <c r="K7" s="13"/>
    </row>
    <row r="8" spans="1:11" ht="16.2" thickBot="1" x14ac:dyDescent="0.35">
      <c r="B8" s="82" t="s">
        <v>53</v>
      </c>
      <c r="C8" s="83"/>
      <c r="D8" s="84"/>
      <c r="E8" s="50">
        <v>12656.68</v>
      </c>
      <c r="F8" s="13"/>
      <c r="G8" s="13"/>
      <c r="H8" s="13"/>
      <c r="I8" s="13"/>
      <c r="J8" s="13"/>
      <c r="K8" s="13"/>
    </row>
    <row r="9" spans="1:11" ht="16.2" thickBot="1" x14ac:dyDescent="0.35">
      <c r="A9" s="51"/>
      <c r="B9" s="82" t="s">
        <v>57</v>
      </c>
      <c r="C9" s="83"/>
      <c r="D9" s="84"/>
      <c r="E9" s="50">
        <f>E7+E8</f>
        <v>-747892.52999999991</v>
      </c>
      <c r="F9" s="13"/>
      <c r="G9" s="13"/>
      <c r="H9" s="13"/>
      <c r="I9" s="13"/>
      <c r="J9" s="13"/>
      <c r="K9" s="13"/>
    </row>
    <row r="10" spans="1:11" s="9" customFormat="1" ht="10.199999999999999" customHeight="1" thickBot="1" x14ac:dyDescent="0.3">
      <c r="A10" s="79" t="s">
        <v>7</v>
      </c>
      <c r="B10" s="80"/>
      <c r="C10" s="80"/>
      <c r="D10" s="80"/>
      <c r="E10" s="81"/>
    </row>
    <row r="11" spans="1:11" ht="14.4" customHeight="1" x14ac:dyDescent="0.25">
      <c r="A11" s="1" t="s">
        <v>10</v>
      </c>
      <c r="B11" s="19">
        <v>-7790.03</v>
      </c>
      <c r="C11" s="19">
        <v>163932.57</v>
      </c>
      <c r="D11" s="20">
        <v>124408.05</v>
      </c>
      <c r="E11" s="41">
        <f>D11-C11+B11</f>
        <v>-47314.55</v>
      </c>
    </row>
    <row r="12" spans="1:11" ht="15" customHeight="1" x14ac:dyDescent="0.25">
      <c r="A12" s="2" t="s">
        <v>11</v>
      </c>
      <c r="B12" s="22">
        <v>-2552.4</v>
      </c>
      <c r="C12" s="22">
        <v>12236.56</v>
      </c>
      <c r="D12" s="23">
        <v>12194.93</v>
      </c>
      <c r="E12" s="24">
        <f t="shared" ref="E12:E14" si="0">D12-C12+B12</f>
        <v>-2594.0299999999993</v>
      </c>
    </row>
    <row r="13" spans="1:11" ht="15" customHeight="1" x14ac:dyDescent="0.25">
      <c r="A13" s="2" t="s">
        <v>13</v>
      </c>
      <c r="B13" s="22">
        <v>-23737.360000000001</v>
      </c>
      <c r="C13" s="22">
        <v>153680.1</v>
      </c>
      <c r="D13" s="23">
        <v>141816.65</v>
      </c>
      <c r="E13" s="24">
        <f t="shared" si="0"/>
        <v>-35600.810000000012</v>
      </c>
    </row>
    <row r="14" spans="1:11" ht="16.95" customHeight="1" thickBot="1" x14ac:dyDescent="0.3">
      <c r="A14" s="3" t="s">
        <v>16</v>
      </c>
      <c r="B14" s="25">
        <v>-3932.81</v>
      </c>
      <c r="C14" s="25">
        <v>24189.39</v>
      </c>
      <c r="D14" s="26">
        <v>23906.04</v>
      </c>
      <c r="E14" s="43">
        <f t="shared" si="0"/>
        <v>-4216.159999999998</v>
      </c>
    </row>
    <row r="15" spans="1:11" ht="14.4" customHeight="1" thickBot="1" x14ac:dyDescent="0.3">
      <c r="A15" s="4" t="s">
        <v>12</v>
      </c>
      <c r="B15" s="47">
        <f>SUM(B11:B14)</f>
        <v>-38012.6</v>
      </c>
      <c r="C15" s="47">
        <f>SUM(C11:C14)</f>
        <v>354038.62</v>
      </c>
      <c r="D15" s="48">
        <f>SUM(D11:D14)</f>
        <v>302325.67</v>
      </c>
      <c r="E15" s="49">
        <f>SUM(E11:E14)</f>
        <v>-89725.550000000017</v>
      </c>
    </row>
    <row r="16" spans="1:11" ht="13.8" x14ac:dyDescent="0.25">
      <c r="B16" s="78" t="s">
        <v>4</v>
      </c>
      <c r="C16" s="78"/>
      <c r="D16" s="78"/>
      <c r="E16" s="27">
        <f>D7-C7+B7+343304.76</f>
        <v>-417244.44999999995</v>
      </c>
    </row>
    <row r="17" spans="1:5" ht="17.399999999999999" customHeight="1" thickBot="1" x14ac:dyDescent="0.3">
      <c r="B17" s="28" t="s">
        <v>2</v>
      </c>
      <c r="C17" s="6"/>
    </row>
    <row r="18" spans="1:5" ht="16.5" customHeight="1" x14ac:dyDescent="0.25">
      <c r="A18" s="67" t="s">
        <v>18</v>
      </c>
      <c r="B18" s="68"/>
      <c r="C18" s="68"/>
      <c r="D18" s="68"/>
      <c r="E18" s="21">
        <v>85861.440000000002</v>
      </c>
    </row>
    <row r="19" spans="1:5" ht="15.75" customHeight="1" x14ac:dyDescent="0.25">
      <c r="A19" s="63" t="s">
        <v>19</v>
      </c>
      <c r="B19" s="64"/>
      <c r="C19" s="64"/>
      <c r="D19" s="64"/>
      <c r="E19" s="24">
        <v>24327.41</v>
      </c>
    </row>
    <row r="20" spans="1:5" ht="15.75" customHeight="1" x14ac:dyDescent="0.25">
      <c r="A20" s="63" t="s">
        <v>20</v>
      </c>
      <c r="B20" s="64"/>
      <c r="C20" s="64"/>
      <c r="D20" s="64"/>
      <c r="E20" s="24">
        <v>89398.59</v>
      </c>
    </row>
    <row r="21" spans="1:5" ht="15.75" customHeight="1" x14ac:dyDescent="0.25">
      <c r="A21" s="63" t="s">
        <v>0</v>
      </c>
      <c r="B21" s="64"/>
      <c r="C21" s="64"/>
      <c r="D21" s="64"/>
      <c r="E21" s="24">
        <v>114907.72</v>
      </c>
    </row>
    <row r="22" spans="1:5" ht="15.75" customHeight="1" x14ac:dyDescent="0.25">
      <c r="A22" s="63" t="s">
        <v>22</v>
      </c>
      <c r="B22" s="64"/>
      <c r="C22" s="64"/>
      <c r="D22" s="64"/>
      <c r="E22" s="24">
        <v>1216370.3999999999</v>
      </c>
    </row>
    <row r="23" spans="1:5" ht="15.75" customHeight="1" x14ac:dyDescent="0.25">
      <c r="A23" s="63" t="s">
        <v>23</v>
      </c>
      <c r="B23" s="64"/>
      <c r="C23" s="64"/>
      <c r="D23" s="64"/>
      <c r="E23" s="24">
        <v>522247.86</v>
      </c>
    </row>
    <row r="24" spans="1:5" ht="15.75" customHeight="1" x14ac:dyDescent="0.25">
      <c r="A24" s="63" t="s">
        <v>24</v>
      </c>
      <c r="B24" s="64"/>
      <c r="C24" s="64"/>
      <c r="D24" s="64"/>
      <c r="E24" s="24">
        <v>23400</v>
      </c>
    </row>
    <row r="25" spans="1:5" ht="15.75" customHeight="1" x14ac:dyDescent="0.25">
      <c r="A25" s="63" t="s">
        <v>21</v>
      </c>
      <c r="B25" s="64"/>
      <c r="C25" s="64"/>
      <c r="D25" s="64"/>
      <c r="E25" s="24">
        <v>460789.73</v>
      </c>
    </row>
    <row r="26" spans="1:5" ht="15.75" customHeight="1" x14ac:dyDescent="0.25">
      <c r="A26" s="63" t="s">
        <v>40</v>
      </c>
      <c r="B26" s="64"/>
      <c r="C26" s="64"/>
      <c r="D26" s="64"/>
      <c r="E26" s="24">
        <v>103737.45</v>
      </c>
    </row>
    <row r="27" spans="1:5" ht="15.75" customHeight="1" x14ac:dyDescent="0.25">
      <c r="A27" s="63" t="s">
        <v>41</v>
      </c>
      <c r="B27" s="64"/>
      <c r="C27" s="64"/>
      <c r="D27" s="64"/>
      <c r="E27" s="46">
        <v>74943.88</v>
      </c>
    </row>
    <row r="28" spans="1:5" ht="15.75" customHeight="1" thickBot="1" x14ac:dyDescent="0.3">
      <c r="A28" s="63" t="s">
        <v>25</v>
      </c>
      <c r="B28" s="64"/>
      <c r="C28" s="64"/>
      <c r="D28" s="64"/>
      <c r="E28" s="24">
        <v>7200</v>
      </c>
    </row>
    <row r="29" spans="1:5" ht="17.25" customHeight="1" thickBot="1" x14ac:dyDescent="0.3">
      <c r="A29" s="58" t="s">
        <v>1</v>
      </c>
      <c r="B29" s="59"/>
      <c r="C29" s="59"/>
      <c r="D29" s="59"/>
      <c r="E29" s="32">
        <f>SUM(E18:E28)</f>
        <v>2723184.48</v>
      </c>
    </row>
    <row r="30" spans="1:5" ht="30" customHeight="1" thickBot="1" x14ac:dyDescent="0.3">
      <c r="B30" s="71" t="s">
        <v>14</v>
      </c>
      <c r="C30" s="71"/>
      <c r="D30" s="72"/>
      <c r="E30" s="72"/>
    </row>
    <row r="31" spans="1:5" ht="15.75" customHeight="1" x14ac:dyDescent="0.25">
      <c r="A31" s="67" t="s">
        <v>26</v>
      </c>
      <c r="B31" s="68"/>
      <c r="C31" s="68"/>
      <c r="D31" s="68"/>
      <c r="E31" s="21">
        <v>186891.1</v>
      </c>
    </row>
    <row r="32" spans="1:5" ht="15.75" customHeight="1" x14ac:dyDescent="0.25">
      <c r="A32" s="63" t="s">
        <v>27</v>
      </c>
      <c r="B32" s="64"/>
      <c r="C32" s="64"/>
      <c r="D32" s="64"/>
      <c r="E32" s="24">
        <v>18355.5</v>
      </c>
    </row>
    <row r="33" spans="1:5" ht="15.75" customHeight="1" x14ac:dyDescent="0.25">
      <c r="A33" s="63" t="s">
        <v>28</v>
      </c>
      <c r="B33" s="64"/>
      <c r="C33" s="64"/>
      <c r="D33" s="64"/>
      <c r="E33" s="24">
        <v>181213.97</v>
      </c>
    </row>
    <row r="34" spans="1:5" ht="15.75" customHeight="1" thickBot="1" x14ac:dyDescent="0.3">
      <c r="A34" s="65" t="s">
        <v>29</v>
      </c>
      <c r="B34" s="66"/>
      <c r="C34" s="66"/>
      <c r="D34" s="66"/>
      <c r="E34" s="33">
        <v>24179.4</v>
      </c>
    </row>
    <row r="35" spans="1:5" ht="15.75" customHeight="1" thickBot="1" x14ac:dyDescent="0.3">
      <c r="A35" s="69" t="s">
        <v>15</v>
      </c>
      <c r="B35" s="70"/>
      <c r="C35" s="70"/>
      <c r="D35" s="70"/>
      <c r="E35" s="34">
        <f>SUM(E31:E34)</f>
        <v>410639.97000000003</v>
      </c>
    </row>
    <row r="36" spans="1:5" ht="16.2" customHeight="1" thickBot="1" x14ac:dyDescent="0.3">
      <c r="B36" s="28" t="s">
        <v>5</v>
      </c>
      <c r="C36" s="6"/>
    </row>
    <row r="37" spans="1:5" ht="16.5" customHeight="1" x14ac:dyDescent="0.25">
      <c r="A37" s="74" t="s">
        <v>69</v>
      </c>
      <c r="B37" s="68"/>
      <c r="C37" s="68"/>
      <c r="D37" s="68"/>
      <c r="E37" s="21">
        <f>4370.4+105+3059.6+13415.3</f>
        <v>20950.3</v>
      </c>
    </row>
    <row r="38" spans="1:5" ht="16.5" customHeight="1" x14ac:dyDescent="0.25">
      <c r="A38" s="85" t="s">
        <v>70</v>
      </c>
      <c r="B38" s="86"/>
      <c r="C38" s="86"/>
      <c r="D38" s="86"/>
      <c r="E38" s="42">
        <f>1193.9+7297.5</f>
        <v>8491.4</v>
      </c>
    </row>
    <row r="39" spans="1:5" ht="16.5" customHeight="1" x14ac:dyDescent="0.25">
      <c r="A39" s="73" t="s">
        <v>36</v>
      </c>
      <c r="B39" s="64"/>
      <c r="C39" s="64"/>
      <c r="D39" s="64"/>
      <c r="E39" s="24">
        <v>1266.2</v>
      </c>
    </row>
    <row r="40" spans="1:5" ht="16.5" customHeight="1" x14ac:dyDescent="0.25">
      <c r="A40" s="73" t="s">
        <v>37</v>
      </c>
      <c r="B40" s="64"/>
      <c r="C40" s="64"/>
      <c r="D40" s="64"/>
      <c r="E40" s="24">
        <v>143217.39000000001</v>
      </c>
    </row>
    <row r="41" spans="1:5" ht="16.5" customHeight="1" x14ac:dyDescent="0.25">
      <c r="A41" s="55" t="s">
        <v>39</v>
      </c>
      <c r="B41" s="56"/>
      <c r="C41" s="56"/>
      <c r="D41" s="57"/>
      <c r="E41" s="24">
        <v>1614.96</v>
      </c>
    </row>
    <row r="42" spans="1:5" ht="16.5" customHeight="1" x14ac:dyDescent="0.25">
      <c r="A42" s="73" t="s">
        <v>71</v>
      </c>
      <c r="B42" s="64"/>
      <c r="C42" s="64"/>
      <c r="D42" s="64"/>
      <c r="E42" s="24">
        <f>3500+3897.2</f>
        <v>7397.2</v>
      </c>
    </row>
    <row r="43" spans="1:5" ht="15.75" customHeight="1" x14ac:dyDescent="0.25">
      <c r="A43" s="55" t="s">
        <v>38</v>
      </c>
      <c r="B43" s="56"/>
      <c r="C43" s="56"/>
      <c r="D43" s="57"/>
      <c r="E43" s="24">
        <f>324.6+17079</f>
        <v>17403.599999999999</v>
      </c>
    </row>
    <row r="44" spans="1:5" ht="15.75" customHeight="1" x14ac:dyDescent="0.25">
      <c r="A44" s="55" t="s">
        <v>42</v>
      </c>
      <c r="B44" s="56"/>
      <c r="C44" s="56"/>
      <c r="D44" s="57"/>
      <c r="E44" s="24">
        <v>1808.1</v>
      </c>
    </row>
    <row r="45" spans="1:5" ht="15.75" customHeight="1" x14ac:dyDescent="0.25">
      <c r="A45" s="52" t="s">
        <v>72</v>
      </c>
      <c r="B45" s="53"/>
      <c r="C45" s="53"/>
      <c r="D45" s="54"/>
      <c r="E45" s="42">
        <f>1821+991+969.1</f>
        <v>3781.1</v>
      </c>
    </row>
    <row r="46" spans="1:5" ht="15.75" customHeight="1" x14ac:dyDescent="0.25">
      <c r="A46" s="52" t="s">
        <v>73</v>
      </c>
      <c r="B46" s="53"/>
      <c r="C46" s="53"/>
      <c r="D46" s="54"/>
      <c r="E46" s="42">
        <f>3651+500</f>
        <v>4151</v>
      </c>
    </row>
    <row r="47" spans="1:5" ht="15.75" customHeight="1" x14ac:dyDescent="0.25">
      <c r="A47" s="52" t="s">
        <v>43</v>
      </c>
      <c r="B47" s="53"/>
      <c r="C47" s="53"/>
      <c r="D47" s="54"/>
      <c r="E47" s="42">
        <v>14447.1</v>
      </c>
    </row>
    <row r="48" spans="1:5" ht="15.75" customHeight="1" x14ac:dyDescent="0.25">
      <c r="A48" s="52" t="s">
        <v>44</v>
      </c>
      <c r="B48" s="53"/>
      <c r="C48" s="53"/>
      <c r="D48" s="54"/>
      <c r="E48" s="42">
        <v>6130</v>
      </c>
    </row>
    <row r="49" spans="1:5" ht="15.75" customHeight="1" x14ac:dyDescent="0.25">
      <c r="A49" s="52" t="s">
        <v>45</v>
      </c>
      <c r="B49" s="53"/>
      <c r="C49" s="53"/>
      <c r="D49" s="54"/>
      <c r="E49" s="42">
        <f>2533.5+441.3</f>
        <v>2974.8</v>
      </c>
    </row>
    <row r="50" spans="1:5" ht="15.75" customHeight="1" x14ac:dyDescent="0.25">
      <c r="A50" s="55" t="s">
        <v>54</v>
      </c>
      <c r="B50" s="56"/>
      <c r="C50" s="56"/>
      <c r="D50" s="57"/>
      <c r="E50" s="42">
        <v>118000</v>
      </c>
    </row>
    <row r="51" spans="1:5" ht="15.75" customHeight="1" x14ac:dyDescent="0.25">
      <c r="A51" s="55" t="s">
        <v>46</v>
      </c>
      <c r="B51" s="56"/>
      <c r="C51" s="56"/>
      <c r="D51" s="57"/>
      <c r="E51" s="42">
        <f>1967.2+1871.1</f>
        <v>3838.3</v>
      </c>
    </row>
    <row r="52" spans="1:5" ht="15.75" customHeight="1" x14ac:dyDescent="0.25">
      <c r="A52" s="55" t="s">
        <v>47</v>
      </c>
      <c r="B52" s="56"/>
      <c r="C52" s="56"/>
      <c r="D52" s="57"/>
      <c r="E52" s="42">
        <f>1484+105</f>
        <v>1589</v>
      </c>
    </row>
    <row r="53" spans="1:5" ht="15.75" customHeight="1" x14ac:dyDescent="0.25">
      <c r="A53" s="55" t="s">
        <v>48</v>
      </c>
      <c r="B53" s="56"/>
      <c r="C53" s="56"/>
      <c r="D53" s="57"/>
      <c r="E53" s="42">
        <v>8000</v>
      </c>
    </row>
    <row r="54" spans="1:5" ht="15.75" customHeight="1" x14ac:dyDescent="0.25">
      <c r="A54" s="55" t="s">
        <v>74</v>
      </c>
      <c r="B54" s="56"/>
      <c r="C54" s="56"/>
      <c r="D54" s="57"/>
      <c r="E54" s="42">
        <f>7090.1+4322.1+500</f>
        <v>11912.2</v>
      </c>
    </row>
    <row r="55" spans="1:5" x14ac:dyDescent="0.25">
      <c r="A55" s="55" t="s">
        <v>50</v>
      </c>
      <c r="B55" s="56"/>
      <c r="C55" s="56"/>
      <c r="D55" s="57"/>
      <c r="E55" s="42">
        <v>4132</v>
      </c>
    </row>
    <row r="56" spans="1:5" ht="15.75" customHeight="1" x14ac:dyDescent="0.25">
      <c r="A56" s="55" t="s">
        <v>51</v>
      </c>
      <c r="B56" s="56"/>
      <c r="C56" s="56"/>
      <c r="D56" s="57"/>
      <c r="E56" s="42">
        <f>863.6+1965.2</f>
        <v>2828.8</v>
      </c>
    </row>
    <row r="57" spans="1:5" ht="15.75" customHeight="1" x14ac:dyDescent="0.25">
      <c r="A57" s="55" t="s">
        <v>52</v>
      </c>
      <c r="B57" s="56"/>
      <c r="C57" s="56"/>
      <c r="D57" s="57"/>
      <c r="E57" s="42">
        <v>479615.14</v>
      </c>
    </row>
    <row r="58" spans="1:5" ht="15.75" customHeight="1" x14ac:dyDescent="0.25">
      <c r="A58" s="55" t="s">
        <v>49</v>
      </c>
      <c r="B58" s="56"/>
      <c r="C58" s="56"/>
      <c r="D58" s="57"/>
      <c r="E58" s="42">
        <v>128000</v>
      </c>
    </row>
    <row r="59" spans="1:5" ht="15.75" customHeight="1" x14ac:dyDescent="0.25">
      <c r="A59" s="55" t="s">
        <v>75</v>
      </c>
      <c r="B59" s="56"/>
      <c r="C59" s="56"/>
      <c r="D59" s="57"/>
      <c r="E59" s="42">
        <f>105+652.2</f>
        <v>757.2</v>
      </c>
    </row>
    <row r="60" spans="1:5" ht="16.2" customHeight="1" x14ac:dyDescent="0.25">
      <c r="A60" s="55" t="s">
        <v>60</v>
      </c>
      <c r="B60" s="56"/>
      <c r="C60" s="56"/>
      <c r="D60" s="57"/>
      <c r="E60" s="42">
        <v>10000</v>
      </c>
    </row>
    <row r="61" spans="1:5" ht="16.2" customHeight="1" x14ac:dyDescent="0.25">
      <c r="A61" s="55" t="s">
        <v>61</v>
      </c>
      <c r="B61" s="56"/>
      <c r="C61" s="56"/>
      <c r="D61" s="57"/>
      <c r="E61" s="42">
        <v>21675</v>
      </c>
    </row>
    <row r="62" spans="1:5" ht="15.75" customHeight="1" x14ac:dyDescent="0.25">
      <c r="A62" s="55" t="s">
        <v>59</v>
      </c>
      <c r="B62" s="56"/>
      <c r="C62" s="56"/>
      <c r="D62" s="57"/>
      <c r="E62" s="42">
        <v>53000</v>
      </c>
    </row>
    <row r="63" spans="1:5" ht="15.75" customHeight="1" x14ac:dyDescent="0.25">
      <c r="A63" s="55" t="s">
        <v>63</v>
      </c>
      <c r="B63" s="56"/>
      <c r="C63" s="56"/>
      <c r="D63" s="57"/>
      <c r="E63" s="42">
        <v>105</v>
      </c>
    </row>
    <row r="64" spans="1:5" ht="15.75" customHeight="1" x14ac:dyDescent="0.25">
      <c r="A64" s="55" t="s">
        <v>64</v>
      </c>
      <c r="B64" s="56"/>
      <c r="C64" s="56"/>
      <c r="D64" s="57"/>
      <c r="E64" s="42">
        <f>2242.4+11218.2</f>
        <v>13460.6</v>
      </c>
    </row>
    <row r="65" spans="1:5" x14ac:dyDescent="0.25">
      <c r="A65" s="55" t="s">
        <v>65</v>
      </c>
      <c r="B65" s="56"/>
      <c r="C65" s="56"/>
      <c r="D65" s="57"/>
      <c r="E65" s="42">
        <v>5859.4</v>
      </c>
    </row>
    <row r="66" spans="1:5" ht="13.8" customHeight="1" x14ac:dyDescent="0.25">
      <c r="A66" s="55" t="s">
        <v>66</v>
      </c>
      <c r="B66" s="56"/>
      <c r="C66" s="56"/>
      <c r="D66" s="57"/>
      <c r="E66" s="42">
        <f>5107.3+9595.2</f>
        <v>14702.5</v>
      </c>
    </row>
    <row r="67" spans="1:5" ht="15.75" customHeight="1" x14ac:dyDescent="0.25">
      <c r="A67" s="55" t="s">
        <v>62</v>
      </c>
      <c r="B67" s="56"/>
      <c r="C67" s="56"/>
      <c r="D67" s="57"/>
      <c r="E67" s="42">
        <v>31500</v>
      </c>
    </row>
    <row r="68" spans="1:5" ht="16.2" customHeight="1" x14ac:dyDescent="0.25">
      <c r="A68" s="55" t="s">
        <v>67</v>
      </c>
      <c r="B68" s="56"/>
      <c r="C68" s="56"/>
      <c r="D68" s="57"/>
      <c r="E68" s="42">
        <v>872.5</v>
      </c>
    </row>
    <row r="69" spans="1:5" ht="15.75" customHeight="1" thickBot="1" x14ac:dyDescent="0.3">
      <c r="A69" s="55" t="s">
        <v>68</v>
      </c>
      <c r="B69" s="56"/>
      <c r="C69" s="56"/>
      <c r="D69" s="57"/>
      <c r="E69" s="42">
        <v>15000</v>
      </c>
    </row>
    <row r="70" spans="1:5" ht="15.75" hidden="1" customHeight="1" x14ac:dyDescent="0.25">
      <c r="A70" s="55"/>
      <c r="B70" s="56"/>
      <c r="C70" s="56"/>
      <c r="D70" s="57"/>
      <c r="E70" s="42"/>
    </row>
    <row r="71" spans="1:5" ht="15.75" hidden="1" customHeight="1" x14ac:dyDescent="0.25">
      <c r="A71" s="55"/>
      <c r="B71" s="56"/>
      <c r="C71" s="56"/>
      <c r="D71" s="57"/>
      <c r="E71" s="42"/>
    </row>
    <row r="72" spans="1:5" ht="15.75" hidden="1" customHeight="1" x14ac:dyDescent="0.25">
      <c r="A72" s="55"/>
      <c r="B72" s="56"/>
      <c r="C72" s="56"/>
      <c r="D72" s="57"/>
      <c r="E72" s="42"/>
    </row>
    <row r="73" spans="1:5" ht="15.75" hidden="1" customHeight="1" x14ac:dyDescent="0.25">
      <c r="A73" s="55"/>
      <c r="B73" s="56"/>
      <c r="C73" s="56"/>
      <c r="D73" s="57"/>
      <c r="E73" s="42"/>
    </row>
    <row r="74" spans="1:5" ht="15.75" hidden="1" customHeight="1" x14ac:dyDescent="0.25">
      <c r="A74" s="55"/>
      <c r="B74" s="56"/>
      <c r="C74" s="56"/>
      <c r="D74" s="57"/>
      <c r="E74" s="42"/>
    </row>
    <row r="75" spans="1:5" ht="13.95" hidden="1" customHeight="1" x14ac:dyDescent="0.25">
      <c r="A75" s="55"/>
      <c r="B75" s="56"/>
      <c r="C75" s="56"/>
      <c r="D75" s="57"/>
      <c r="E75" s="42"/>
    </row>
    <row r="76" spans="1:5" ht="13.95" hidden="1" customHeight="1" x14ac:dyDescent="0.25">
      <c r="A76" s="55"/>
      <c r="B76" s="56"/>
      <c r="C76" s="56"/>
      <c r="D76" s="57"/>
      <c r="E76" s="42"/>
    </row>
    <row r="77" spans="1:5" ht="15.75" hidden="1" customHeight="1" x14ac:dyDescent="0.25">
      <c r="A77" s="55"/>
      <c r="B77" s="56"/>
      <c r="C77" s="56"/>
      <c r="D77" s="57"/>
      <c r="E77" s="42"/>
    </row>
    <row r="78" spans="1:5" ht="15.75" hidden="1" customHeight="1" x14ac:dyDescent="0.25">
      <c r="A78" s="55"/>
      <c r="B78" s="56"/>
      <c r="C78" s="56"/>
      <c r="D78" s="57"/>
      <c r="E78" s="42"/>
    </row>
    <row r="79" spans="1:5" ht="15.75" hidden="1" customHeight="1" x14ac:dyDescent="0.25">
      <c r="A79" s="55"/>
      <c r="B79" s="56"/>
      <c r="C79" s="56"/>
      <c r="D79" s="57"/>
      <c r="E79" s="42"/>
    </row>
    <row r="80" spans="1:5" ht="15.75" hidden="1" customHeight="1" x14ac:dyDescent="0.25">
      <c r="A80" s="55"/>
      <c r="B80" s="56"/>
      <c r="C80" s="56"/>
      <c r="D80" s="57"/>
      <c r="E80" s="42"/>
    </row>
    <row r="81" spans="1:5" ht="15.75" hidden="1" customHeight="1" x14ac:dyDescent="0.25">
      <c r="A81" s="55"/>
      <c r="B81" s="56"/>
      <c r="C81" s="56"/>
      <c r="D81" s="57"/>
      <c r="E81" s="42"/>
    </row>
    <row r="82" spans="1:5" ht="15.75" hidden="1" customHeight="1" x14ac:dyDescent="0.25">
      <c r="A82" s="55"/>
      <c r="B82" s="56"/>
      <c r="C82" s="56"/>
      <c r="D82" s="57"/>
      <c r="E82" s="42"/>
    </row>
    <row r="83" spans="1:5" ht="15.75" hidden="1" customHeight="1" thickBot="1" x14ac:dyDescent="0.3">
      <c r="A83" s="60"/>
      <c r="B83" s="61"/>
      <c r="C83" s="61"/>
      <c r="D83" s="62"/>
      <c r="E83" s="43"/>
    </row>
    <row r="84" spans="1:5" ht="16.5" customHeight="1" thickBot="1" x14ac:dyDescent="0.3">
      <c r="A84" s="58" t="s">
        <v>3</v>
      </c>
      <c r="B84" s="59"/>
      <c r="C84" s="59"/>
      <c r="D84" s="59"/>
      <c r="E84" s="32">
        <f>SUM(E37:E83)</f>
        <v>1158480.79</v>
      </c>
    </row>
    <row r="85" spans="1:5" s="7" customFormat="1" ht="17.399999999999999" customHeight="1" x14ac:dyDescent="0.3">
      <c r="B85" s="18" t="s">
        <v>6</v>
      </c>
      <c r="C85" s="13"/>
      <c r="D85" s="8"/>
      <c r="E85" s="35">
        <f>E84+E35+E29-0.01</f>
        <v>4292305.2300000004</v>
      </c>
    </row>
    <row r="86" spans="1:5" ht="15.6" x14ac:dyDescent="0.25">
      <c r="B86" s="28" t="s">
        <v>34</v>
      </c>
      <c r="C86" s="6"/>
      <c r="D86" s="7"/>
      <c r="E86" s="36">
        <f>D7-E85</f>
        <v>-405982.00000000047</v>
      </c>
    </row>
    <row r="87" spans="1:5" ht="15" customHeight="1" x14ac:dyDescent="0.25">
      <c r="B87" s="28" t="s">
        <v>58</v>
      </c>
      <c r="C87" s="6"/>
      <c r="D87" s="7"/>
      <c r="E87" s="37">
        <f>E4+E86</f>
        <v>-2042121.5500000005</v>
      </c>
    </row>
  </sheetData>
  <mergeCells count="72">
    <mergeCell ref="A38:D38"/>
    <mergeCell ref="A46:D46"/>
    <mergeCell ref="A49:D49"/>
    <mergeCell ref="A81:D81"/>
    <mergeCell ref="A58:D58"/>
    <mergeCell ref="A72:D72"/>
    <mergeCell ref="A59:D59"/>
    <mergeCell ref="A48:D48"/>
    <mergeCell ref="A67:D67"/>
    <mergeCell ref="A54:D54"/>
    <mergeCell ref="A55:D55"/>
    <mergeCell ref="A44:D44"/>
    <mergeCell ref="A43:D43"/>
    <mergeCell ref="A45:D45"/>
    <mergeCell ref="A3:D3"/>
    <mergeCell ref="B4:D4"/>
    <mergeCell ref="A18:D18"/>
    <mergeCell ref="A19:D19"/>
    <mergeCell ref="A22:D22"/>
    <mergeCell ref="B16:D16"/>
    <mergeCell ref="A10:E10"/>
    <mergeCell ref="A21:D21"/>
    <mergeCell ref="A20:D20"/>
    <mergeCell ref="B8:D8"/>
    <mergeCell ref="B9:D9"/>
    <mergeCell ref="A80:D80"/>
    <mergeCell ref="A56:D56"/>
    <mergeCell ref="A35:D35"/>
    <mergeCell ref="A29:D29"/>
    <mergeCell ref="A33:D33"/>
    <mergeCell ref="B30:E30"/>
    <mergeCell ref="A42:D42"/>
    <mergeCell ref="A37:D37"/>
    <mergeCell ref="A39:D39"/>
    <mergeCell ref="A62:D62"/>
    <mergeCell ref="A40:D40"/>
    <mergeCell ref="A41:D41"/>
    <mergeCell ref="A73:D73"/>
    <mergeCell ref="A26:D26"/>
    <mergeCell ref="A34:D34"/>
    <mergeCell ref="A25:D25"/>
    <mergeCell ref="A23:D23"/>
    <mergeCell ref="A31:D31"/>
    <mergeCell ref="A32:D32"/>
    <mergeCell ref="A27:D27"/>
    <mergeCell ref="A24:D24"/>
    <mergeCell ref="A28:D28"/>
    <mergeCell ref="A84:D84"/>
    <mergeCell ref="A83:D83"/>
    <mergeCell ref="A63:D63"/>
    <mergeCell ref="A64:D64"/>
    <mergeCell ref="A65:D65"/>
    <mergeCell ref="A66:D66"/>
    <mergeCell ref="A68:D68"/>
    <mergeCell ref="A69:D69"/>
    <mergeCell ref="A74:D74"/>
    <mergeCell ref="A71:D71"/>
    <mergeCell ref="A75:D75"/>
    <mergeCell ref="A77:D77"/>
    <mergeCell ref="A78:D78"/>
    <mergeCell ref="A79:D79"/>
    <mergeCell ref="A82:D82"/>
    <mergeCell ref="A76:D76"/>
    <mergeCell ref="A47:D47"/>
    <mergeCell ref="A51:D51"/>
    <mergeCell ref="A70:D70"/>
    <mergeCell ref="A57:D57"/>
    <mergeCell ref="A52:D52"/>
    <mergeCell ref="A53:D53"/>
    <mergeCell ref="A50:D50"/>
    <mergeCell ref="A60:D60"/>
    <mergeCell ref="A61:D6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2025-03-17T04:44:47Z</cp:lastPrinted>
  <dcterms:created xsi:type="dcterms:W3CDTF">2012-01-24T09:54:37Z</dcterms:created>
  <dcterms:modified xsi:type="dcterms:W3CDTF">2025-03-17T04:45:33Z</dcterms:modified>
</cp:coreProperties>
</file>