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F14" i="1" l="1"/>
  <c r="F44" i="1" l="1"/>
  <c r="F11" i="1" l="1"/>
  <c r="F12" i="1"/>
  <c r="F9" i="1"/>
  <c r="F10" i="1"/>
  <c r="D13" i="1" l="1"/>
  <c r="C13" i="1"/>
  <c r="B13" i="1"/>
  <c r="F7" i="1"/>
  <c r="F35" i="1" l="1"/>
  <c r="F34" i="1"/>
  <c r="F30" i="1" l="1"/>
  <c r="F24" i="1" l="1"/>
  <c r="F57" i="1" l="1"/>
  <c r="F13" i="1" l="1"/>
  <c r="F59" i="1" l="1"/>
  <c r="F60" i="1" s="1"/>
  <c r="F61" i="1" l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<sst xmlns="http://schemas.openxmlformats.org/spreadsheetml/2006/main" count="53" uniqueCount="53">
  <si>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</si>
  <si>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</si>
  <si>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</si>
  <si>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</si>
  <si>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</si>
  <si>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</si>
  <si>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</si>
  <si>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</si>
  <si>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</si>
  <si>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</si>
  <si>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</si>
  <si>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</si>
  <si>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</si>
  <si>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</si>
  <si>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</si>
  <si>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</si>
  <si>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</si>
  <si>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</si>
  <si>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</si>
  <si>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</si>
  <si>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</si>
  <si>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</si>
  <si>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</si>
  <si>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</si>
  <si>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</si>
  <si>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</si>
  <si>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</si>
  <si>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</si>
  <si>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</si>
  <si>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Год постройки-1963, панельный, газифицирован, количество этажей-5, количество подъездов-3, количество жилых квартир-51, кол-во нежилых помещений-8, общая площадь дома-2659,70, кол-во зарегистрированных-78</t>
  </si>
  <si>
    <t>1. Средства на счете дома на 01.01.2023г.</t>
  </si>
  <si>
    <t>2. Начисления и поступления за 2023 год</t>
  </si>
  <si>
    <t>Входящее сальдо на 01.01.2023г.</t>
  </si>
  <si>
    <t xml:space="preserve">7. Накопительный счет за 2023 год                                </t>
  </si>
  <si>
    <t>Навесной замок подвал  /январь 2023г</t>
  </si>
  <si>
    <t>Замена крана в подвале /март 2023г</t>
  </si>
  <si>
    <t>Ремонт подъездного освещения  /апрель 2023г</t>
  </si>
  <si>
    <t>Изготовление, установка откосов на дверь в п-д, ремонт перил 3п /апрель 2023г</t>
  </si>
  <si>
    <t>Ремонт подъезда № 3  /май 2023г</t>
  </si>
  <si>
    <t>Демонтаж информ/щита, п/ящиков  /май 2023г</t>
  </si>
  <si>
    <t>Ремонт освещения  /май 2023г</t>
  </si>
  <si>
    <t>Замена стояков системы ГВС и ХВС кв.9,13    /май 2023г</t>
  </si>
  <si>
    <t>Сантехнические работы в подвале 1п  /июнь 2023г</t>
  </si>
  <si>
    <t>Демонтаж скамейки 1п  /август 2023г</t>
  </si>
  <si>
    <t>за   2023 год</t>
  </si>
  <si>
    <t>Тариф на тех/содерж-19,15, СОИ-факт</t>
  </si>
  <si>
    <t>Задолженность на 01.01.2024г.</t>
  </si>
  <si>
    <t xml:space="preserve">8. Средства на счете дома на 01.01.2024г.    </t>
  </si>
  <si>
    <t>Ремонт системы отопления  /октябрь 2023г</t>
  </si>
  <si>
    <t>Ремонт освещения  /октябрь 2023г</t>
  </si>
  <si>
    <t>Ремонт подъездного и уличного  освещения  /ноябрь 2023г</t>
  </si>
  <si>
    <t>Установка адресной таблички  /ноябрь 2023г</t>
  </si>
  <si>
    <t>Установка межэтажных решеток 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</si>
</sst>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0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0" fillId="0" borderId="26" xfId="0" applyBorder="1" applyAlignment="1">
      <alignment vertical="top"/>
    </xf>
    <xf numFmtId="0" fontId="0" fillId="0" borderId="23" xfId="0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0" fontId="9" fillId="0" borderId="34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7" fillId="0" borderId="35" xfId="0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0" fontId="8" fillId="0" borderId="34" xfId="0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6" fillId="0" borderId="16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34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6" fillId="0" borderId="0" xfId="0" applyFont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Normal="100" workbookViewId="0">
      <selection activeCell="H8" sqref="H7:H8"/>
    </sheetView>
  </sheetViews>
  <sheetFormatPr defaultRowHeight="13.2" x14ac:dyDescent="0.25"/>
  <cols>
    <col min="1" max="1" width="15.5546875" customWidth="1"/>
    <col min="2" max="2" width="20.44140625" customWidth="1"/>
    <col min="3" max="3" width="21.109375" customWidth="1"/>
    <col min="4" max="4" width="23.77734375" customWidth="1"/>
    <col min="5" max="5" width="20.44140625" hidden="1" customWidth="1"/>
    <col min="6" max="6" width="27.77734375" customWidth="1"/>
  </cols>
  <sheetData>
    <row r="1" spans="1:12" ht="17.399999999999999" x14ac:dyDescent="0.3">
      <c r="B1" s="44" t="s">
        <v>17</v>
      </c>
      <c r="C1" s="15"/>
      <c r="D1" s="7"/>
      <c r="E1" s="7"/>
      <c r="F1" s="7"/>
      <c r="G1" s="7"/>
      <c r="H1" s="7"/>
      <c r="I1" s="7"/>
      <c r="J1" s="7"/>
      <c r="K1" s="7"/>
      <c r="L1" s="7"/>
    </row>
    <row r="2" spans="1:12" ht="18" thickBot="1" x14ac:dyDescent="0.35">
      <c r="B2" s="45" t="s">
        <v>44</v>
      </c>
      <c r="C2" s="16"/>
      <c r="D2" s="8"/>
      <c r="E2" s="8"/>
      <c r="F2" s="8"/>
      <c r="G2" s="8"/>
      <c r="H2" s="8"/>
      <c r="I2" s="8"/>
      <c r="J2" s="8"/>
      <c r="K2" s="8"/>
      <c r="L2" s="8"/>
    </row>
    <row r="3" spans="1:12" ht="39.6" customHeight="1" thickBot="1" x14ac:dyDescent="0.3">
      <c r="A3" s="63" t="s">
        <v>29</v>
      </c>
      <c r="B3" s="63"/>
      <c r="C3" s="63"/>
      <c r="D3" s="64"/>
      <c r="E3" s="65"/>
      <c r="F3" s="17" t="s">
        <v>45</v>
      </c>
    </row>
    <row r="4" spans="1:12" ht="13.8" x14ac:dyDescent="0.25">
      <c r="B4" s="75" t="s">
        <v>30</v>
      </c>
      <c r="C4" s="75"/>
      <c r="D4" s="75"/>
      <c r="E4" s="75"/>
      <c r="F4" s="20">
        <v>-554961.71</v>
      </c>
    </row>
    <row r="5" spans="1:12" ht="16.2" thickBot="1" x14ac:dyDescent="0.35">
      <c r="B5" s="18" t="s">
        <v>31</v>
      </c>
      <c r="C5" s="18"/>
      <c r="D5" s="19"/>
      <c r="E5" s="19"/>
      <c r="F5" s="9"/>
      <c r="G5" s="9"/>
      <c r="H5" s="9"/>
      <c r="I5" s="9"/>
      <c r="J5" s="9"/>
      <c r="K5" s="9"/>
      <c r="L5" s="9"/>
    </row>
    <row r="6" spans="1:12" ht="21" thickBot="1" x14ac:dyDescent="0.35">
      <c r="B6" s="29" t="s">
        <v>32</v>
      </c>
      <c r="C6" s="30" t="s">
        <v>8</v>
      </c>
      <c r="D6" s="30" t="s">
        <v>9</v>
      </c>
      <c r="E6" s="30"/>
      <c r="F6" s="31" t="s">
        <v>46</v>
      </c>
      <c r="G6" s="10"/>
      <c r="H6" s="10"/>
      <c r="I6" s="10"/>
      <c r="J6" s="10"/>
      <c r="K6" s="10"/>
      <c r="L6" s="10"/>
    </row>
    <row r="7" spans="1:12" ht="16.2" thickBot="1" x14ac:dyDescent="0.35">
      <c r="B7" s="46">
        <v>-209162.05</v>
      </c>
      <c r="C7" s="47">
        <v>691050.53</v>
      </c>
      <c r="D7" s="47">
        <v>691853.24</v>
      </c>
      <c r="E7" s="47"/>
      <c r="F7" s="48">
        <f>D7-C7+B7</f>
        <v>-208359.34000000003</v>
      </c>
      <c r="G7" s="10"/>
      <c r="H7" s="10"/>
      <c r="I7" s="10"/>
      <c r="J7" s="10"/>
      <c r="K7" s="10"/>
      <c r="L7" s="10"/>
    </row>
    <row r="8" spans="1:12" s="5" customFormat="1" ht="12.75" customHeight="1" thickBot="1" x14ac:dyDescent="0.3">
      <c r="A8" s="72" t="s">
        <v>7</v>
      </c>
      <c r="B8" s="73"/>
      <c r="C8" s="73"/>
      <c r="D8" s="73"/>
      <c r="E8" s="73"/>
      <c r="F8" s="74"/>
    </row>
    <row r="9" spans="1:12" ht="16.5" customHeight="1" x14ac:dyDescent="0.25">
      <c r="A9" s="4" t="s">
        <v>10</v>
      </c>
      <c r="B9" s="21">
        <v>-11993.96</v>
      </c>
      <c r="C9" s="21">
        <v>35838.379999999997</v>
      </c>
      <c r="D9" s="22">
        <v>34724.980000000003</v>
      </c>
      <c r="E9" s="23"/>
      <c r="F9" s="24">
        <f>B9-C9+D9</f>
        <v>-13107.359999999993</v>
      </c>
    </row>
    <row r="10" spans="1:12" ht="16.5" customHeight="1" x14ac:dyDescent="0.25">
      <c r="A10" s="3" t="s">
        <v>11</v>
      </c>
      <c r="B10" s="25">
        <v>3918.85</v>
      </c>
      <c r="C10" s="25">
        <v>0</v>
      </c>
      <c r="D10" s="25">
        <v>2.92</v>
      </c>
      <c r="E10" s="26"/>
      <c r="F10" s="27">
        <f>B10-C10+D10</f>
        <v>3921.77</v>
      </c>
    </row>
    <row r="11" spans="1:12" ht="16.5" customHeight="1" x14ac:dyDescent="0.25">
      <c r="A11" s="3" t="s">
        <v>13</v>
      </c>
      <c r="B11" s="25">
        <v>-1672.44</v>
      </c>
      <c r="C11" s="25">
        <v>25349.27</v>
      </c>
      <c r="D11" s="25">
        <v>21832.73</v>
      </c>
      <c r="E11" s="26"/>
      <c r="F11" s="27">
        <f t="shared" ref="F11:F12" si="0">B11-C11+D11</f>
        <v>-5188.9799999999996</v>
      </c>
    </row>
    <row r="12" spans="1:12" ht="16.5" customHeight="1" thickBot="1" x14ac:dyDescent="0.3">
      <c r="A12" s="32" t="s">
        <v>16</v>
      </c>
      <c r="B12" s="33">
        <v>-1541.97</v>
      </c>
      <c r="C12" s="34">
        <v>4762.45</v>
      </c>
      <c r="D12" s="35">
        <v>4809.9799999999996</v>
      </c>
      <c r="E12" s="35"/>
      <c r="F12" s="27">
        <f t="shared" si="0"/>
        <v>-1494.4400000000005</v>
      </c>
    </row>
    <row r="13" spans="1:12" ht="15.6" customHeight="1" thickBot="1" x14ac:dyDescent="0.3">
      <c r="A13" s="37" t="s">
        <v>12</v>
      </c>
      <c r="B13" s="47">
        <f>SUM(B9:B12)</f>
        <v>-11289.519999999999</v>
      </c>
      <c r="C13" s="47">
        <f>SUM(C9:C12)</f>
        <v>65950.099999999991</v>
      </c>
      <c r="D13" s="49">
        <f>SUM(D9:D12)</f>
        <v>61370.61</v>
      </c>
      <c r="E13" s="49"/>
      <c r="F13" s="48">
        <f>SUM(F9:F12)</f>
        <v>-15869.009999999993</v>
      </c>
    </row>
    <row r="14" spans="1:12" ht="15" customHeight="1" x14ac:dyDescent="0.25">
      <c r="B14" s="66" t="s">
        <v>4</v>
      </c>
      <c r="C14" s="66"/>
      <c r="D14" s="66"/>
      <c r="E14" s="67"/>
      <c r="F14" s="2">
        <f>D7-C7+B7+63258.53</f>
        <v>-145100.81000000003</v>
      </c>
    </row>
    <row r="15" spans="1:12" ht="16.2" thickBot="1" x14ac:dyDescent="0.35">
      <c r="B15" s="18" t="s">
        <v>2</v>
      </c>
      <c r="C15" s="1"/>
    </row>
    <row r="16" spans="1:12" ht="15" customHeight="1" x14ac:dyDescent="0.25">
      <c r="A16" s="68" t="s">
        <v>18</v>
      </c>
      <c r="B16" s="69"/>
      <c r="C16" s="69"/>
      <c r="D16" s="69"/>
      <c r="E16" s="70"/>
      <c r="F16" s="38">
        <v>19149.84</v>
      </c>
    </row>
    <row r="17" spans="1:6" ht="13.8" customHeight="1" x14ac:dyDescent="0.25">
      <c r="A17" s="71" t="s">
        <v>19</v>
      </c>
      <c r="B17" s="53"/>
      <c r="C17" s="53"/>
      <c r="D17" s="53"/>
      <c r="E17" s="54"/>
      <c r="F17" s="27">
        <v>5425.79</v>
      </c>
    </row>
    <row r="18" spans="1:6" ht="13.8" customHeight="1" x14ac:dyDescent="0.25">
      <c r="A18" s="71" t="s">
        <v>20</v>
      </c>
      <c r="B18" s="53"/>
      <c r="C18" s="53"/>
      <c r="D18" s="53"/>
      <c r="E18" s="54"/>
      <c r="F18" s="27">
        <v>14102.94</v>
      </c>
    </row>
    <row r="19" spans="1:6" ht="13.8" customHeight="1" x14ac:dyDescent="0.25">
      <c r="A19" s="71" t="s">
        <v>0</v>
      </c>
      <c r="B19" s="53"/>
      <c r="C19" s="53"/>
      <c r="D19" s="53"/>
      <c r="E19" s="54"/>
      <c r="F19" s="27">
        <v>18537.259999999998</v>
      </c>
    </row>
    <row r="20" spans="1:6" ht="13.8" customHeight="1" x14ac:dyDescent="0.25">
      <c r="A20" s="71" t="s">
        <v>21</v>
      </c>
      <c r="B20" s="53"/>
      <c r="C20" s="53"/>
      <c r="D20" s="53"/>
      <c r="E20" s="54"/>
      <c r="F20" s="27">
        <v>309589.08</v>
      </c>
    </row>
    <row r="21" spans="1:6" ht="13.8" customHeight="1" x14ac:dyDescent="0.25">
      <c r="A21" s="71" t="s">
        <v>22</v>
      </c>
      <c r="B21" s="53"/>
      <c r="C21" s="53"/>
      <c r="D21" s="53"/>
      <c r="E21" s="54"/>
      <c r="F21" s="27">
        <v>8788.61</v>
      </c>
    </row>
    <row r="22" spans="1:6" ht="13.8" customHeight="1" x14ac:dyDescent="0.25">
      <c r="A22" s="71" t="s">
        <v>23</v>
      </c>
      <c r="B22" s="53"/>
      <c r="C22" s="53"/>
      <c r="D22" s="53"/>
      <c r="E22" s="54"/>
      <c r="F22" s="27">
        <v>88488.22</v>
      </c>
    </row>
    <row r="23" spans="1:6" ht="14.4" customHeight="1" thickBot="1" x14ac:dyDescent="0.3">
      <c r="A23" s="76" t="s">
        <v>24</v>
      </c>
      <c r="B23" s="77"/>
      <c r="C23" s="77"/>
      <c r="D23" s="77"/>
      <c r="E23" s="78"/>
      <c r="F23" s="36">
        <v>10800</v>
      </c>
    </row>
    <row r="24" spans="1:6" ht="17.25" customHeight="1" thickBot="1" x14ac:dyDescent="0.3">
      <c r="A24" s="58" t="s">
        <v>1</v>
      </c>
      <c r="B24" s="59"/>
      <c r="C24" s="59"/>
      <c r="D24" s="59"/>
      <c r="E24" s="59"/>
      <c r="F24" s="39">
        <f>SUM(F16:F23)</f>
        <v>474881.74</v>
      </c>
    </row>
    <row r="25" spans="1:6" ht="28.2" customHeight="1" thickBot="1" x14ac:dyDescent="0.3">
      <c r="B25" s="81" t="s">
        <v>14</v>
      </c>
      <c r="C25" s="81"/>
      <c r="D25" s="82"/>
      <c r="E25" s="82"/>
      <c r="F25" s="82"/>
    </row>
    <row r="26" spans="1:6" ht="15.75" customHeight="1" x14ac:dyDescent="0.25">
      <c r="A26" s="68" t="s">
        <v>25</v>
      </c>
      <c r="B26" s="69"/>
      <c r="C26" s="69"/>
      <c r="D26" s="69"/>
      <c r="E26" s="70"/>
      <c r="F26" s="38">
        <v>38218.19</v>
      </c>
    </row>
    <row r="27" spans="1:6" ht="15.75" customHeight="1" x14ac:dyDescent="0.25">
      <c r="A27" s="71" t="s">
        <v>26</v>
      </c>
      <c r="B27" s="53"/>
      <c r="C27" s="53"/>
      <c r="D27" s="53"/>
      <c r="E27" s="54"/>
      <c r="F27" s="27">
        <v>0</v>
      </c>
    </row>
    <row r="28" spans="1:6" ht="15.75" customHeight="1" x14ac:dyDescent="0.25">
      <c r="A28" s="71" t="s">
        <v>27</v>
      </c>
      <c r="B28" s="53"/>
      <c r="C28" s="53"/>
      <c r="D28" s="53"/>
      <c r="E28" s="54"/>
      <c r="F28" s="27">
        <v>24826.83</v>
      </c>
    </row>
    <row r="29" spans="1:6" ht="15.75" customHeight="1" thickBot="1" x14ac:dyDescent="0.3">
      <c r="A29" s="76" t="s">
        <v>28</v>
      </c>
      <c r="B29" s="77"/>
      <c r="C29" s="77"/>
      <c r="D29" s="77"/>
      <c r="E29" s="78"/>
      <c r="F29" s="40">
        <v>4761.95</v>
      </c>
    </row>
    <row r="30" spans="1:6" ht="15.75" customHeight="1" thickBot="1" x14ac:dyDescent="0.3">
      <c r="A30" s="58" t="s">
        <v>15</v>
      </c>
      <c r="B30" s="59"/>
      <c r="C30" s="59"/>
      <c r="D30" s="59"/>
      <c r="E30" s="59"/>
      <c r="F30" s="39">
        <f>SUM(F26:F29)</f>
        <v>67806.97</v>
      </c>
    </row>
    <row r="31" spans="1:6" ht="16.2" thickBot="1" x14ac:dyDescent="0.3">
      <c r="B31" s="18" t="s">
        <v>5</v>
      </c>
      <c r="C31" s="14"/>
    </row>
    <row r="32" spans="1:6" ht="16.5" customHeight="1" x14ac:dyDescent="0.25">
      <c r="A32" s="79" t="s">
        <v>34</v>
      </c>
      <c r="B32" s="80"/>
      <c r="C32" s="80"/>
      <c r="D32" s="80"/>
      <c r="E32" s="13"/>
      <c r="F32" s="38">
        <v>341.4</v>
      </c>
    </row>
    <row r="33" spans="1:6" ht="16.5" customHeight="1" x14ac:dyDescent="0.25">
      <c r="A33" s="55" t="s">
        <v>35</v>
      </c>
      <c r="B33" s="56"/>
      <c r="C33" s="56"/>
      <c r="D33" s="56"/>
      <c r="E33" s="57"/>
      <c r="F33" s="41">
        <v>793.5</v>
      </c>
    </row>
    <row r="34" spans="1:6" ht="16.5" customHeight="1" x14ac:dyDescent="0.25">
      <c r="A34" s="50" t="s">
        <v>36</v>
      </c>
      <c r="B34" s="53"/>
      <c r="C34" s="53"/>
      <c r="D34" s="53"/>
      <c r="E34" s="54"/>
      <c r="F34" s="27">
        <f>6116.1+2079.1+4827.4+1511.1</f>
        <v>14533.7</v>
      </c>
    </row>
    <row r="35" spans="1:6" ht="16.5" customHeight="1" x14ac:dyDescent="0.25">
      <c r="A35" s="50" t="s">
        <v>37</v>
      </c>
      <c r="B35" s="53"/>
      <c r="C35" s="53"/>
      <c r="D35" s="53"/>
      <c r="E35" s="54"/>
      <c r="F35" s="27">
        <f>305.9+4889.2</f>
        <v>5195.0999999999995</v>
      </c>
    </row>
    <row r="36" spans="1:6" ht="16.5" customHeight="1" x14ac:dyDescent="0.25">
      <c r="A36" s="50" t="s">
        <v>38</v>
      </c>
      <c r="B36" s="53"/>
      <c r="C36" s="53"/>
      <c r="D36" s="53"/>
      <c r="E36" s="54"/>
      <c r="F36" s="27">
        <v>82625.149999999994</v>
      </c>
    </row>
    <row r="37" spans="1:6" ht="15.75" customHeight="1" x14ac:dyDescent="0.25">
      <c r="A37" s="50" t="s">
        <v>39</v>
      </c>
      <c r="B37" s="53"/>
      <c r="C37" s="53"/>
      <c r="D37" s="53"/>
      <c r="E37" s="54"/>
      <c r="F37" s="41">
        <v>538.6</v>
      </c>
    </row>
    <row r="38" spans="1:6" ht="15.6" customHeight="1" x14ac:dyDescent="0.25">
      <c r="A38" s="50" t="s">
        <v>40</v>
      </c>
      <c r="B38" s="53"/>
      <c r="C38" s="53"/>
      <c r="D38" s="53"/>
      <c r="E38" s="54"/>
      <c r="F38" s="27">
        <v>14163.5</v>
      </c>
    </row>
    <row r="39" spans="1:6" ht="15.6" customHeight="1" x14ac:dyDescent="0.25">
      <c r="A39" s="50" t="s">
        <v>41</v>
      </c>
      <c r="B39" s="53"/>
      <c r="C39" s="53"/>
      <c r="D39" s="53"/>
      <c r="E39" s="54"/>
      <c r="F39" s="27">
        <v>7178.2</v>
      </c>
    </row>
    <row r="40" spans="1:6" ht="15.6" customHeight="1" x14ac:dyDescent="0.25">
      <c r="A40" s="50" t="s">
        <v>42</v>
      </c>
      <c r="B40" s="51"/>
      <c r="C40" s="51"/>
      <c r="D40" s="51"/>
      <c r="E40" s="12"/>
      <c r="F40" s="27">
        <v>15363.77</v>
      </c>
    </row>
    <row r="41" spans="1:6" x14ac:dyDescent="0.25">
      <c r="A41" s="50" t="s">
        <v>43</v>
      </c>
      <c r="B41" s="53"/>
      <c r="C41" s="53"/>
      <c r="D41" s="53"/>
      <c r="E41" s="54"/>
      <c r="F41" s="27">
        <v>627.6</v>
      </c>
    </row>
    <row r="42" spans="1:6" x14ac:dyDescent="0.25">
      <c r="A42" s="50" t="s">
        <v>48</v>
      </c>
      <c r="B42" s="53"/>
      <c r="C42" s="53"/>
      <c r="D42" s="53"/>
      <c r="E42" s="54"/>
      <c r="F42" s="27">
        <v>2812.6</v>
      </c>
    </row>
    <row r="43" spans="1:6" x14ac:dyDescent="0.25">
      <c r="A43" s="50" t="s">
        <v>49</v>
      </c>
      <c r="B43" s="53"/>
      <c r="C43" s="53"/>
      <c r="D43" s="53"/>
      <c r="E43" s="54"/>
      <c r="F43" s="27">
        <v>1818.5</v>
      </c>
    </row>
    <row r="44" spans="1:6" x14ac:dyDescent="0.25">
      <c r="A44" s="50" t="s">
        <v>50</v>
      </c>
      <c r="B44" s="53"/>
      <c r="C44" s="53"/>
      <c r="D44" s="53"/>
      <c r="E44" s="54"/>
      <c r="F44" s="27">
        <f>1967.5+3507.4</f>
        <v>5474.9</v>
      </c>
    </row>
    <row r="45" spans="1:6" x14ac:dyDescent="0.25">
      <c r="A45" s="55" t="s">
        <v>51</v>
      </c>
      <c r="B45" s="56"/>
      <c r="C45" s="56"/>
      <c r="D45" s="56"/>
      <c r="E45" s="57"/>
      <c r="F45" s="41">
        <v>3557.9</v>
      </c>
    </row>
    <row r="46" spans="1:6" ht="13.8" thickBot="1" x14ac:dyDescent="0.3">
      <c r="A46" s="50" t="s">
        <v>52</v>
      </c>
      <c r="B46" s="53"/>
      <c r="C46" s="53"/>
      <c r="D46" s="53"/>
      <c r="E46" s="54"/>
      <c r="F46" s="27">
        <v>1202</v>
      </c>
    </row>
    <row r="47" spans="1:6" hidden="1" x14ac:dyDescent="0.25">
      <c r="A47" s="50"/>
      <c r="B47" s="53"/>
      <c r="C47" s="53"/>
      <c r="D47" s="53"/>
      <c r="E47" s="54"/>
      <c r="F47" s="27"/>
    </row>
    <row r="48" spans="1:6" ht="18.75" hidden="1" customHeight="1" x14ac:dyDescent="0.25">
      <c r="A48" s="50"/>
      <c r="B48" s="51"/>
      <c r="C48" s="51"/>
      <c r="D48" s="51"/>
      <c r="E48" s="52"/>
      <c r="F48" s="27"/>
    </row>
    <row r="49" spans="1:6" ht="16.95" hidden="1" customHeight="1" x14ac:dyDescent="0.25">
      <c r="A49" s="50"/>
      <c r="B49" s="51"/>
      <c r="C49" s="51"/>
      <c r="D49" s="51"/>
      <c r="E49" s="52"/>
      <c r="F49" s="27"/>
    </row>
    <row r="50" spans="1:6" ht="16.2" hidden="1" customHeight="1" x14ac:dyDescent="0.25">
      <c r="A50" s="50"/>
      <c r="B50" s="51"/>
      <c r="C50" s="51"/>
      <c r="D50" s="51"/>
      <c r="E50" s="52"/>
      <c r="F50" s="27"/>
    </row>
    <row r="51" spans="1:6" ht="18.75" hidden="1" customHeight="1" x14ac:dyDescent="0.25">
      <c r="A51" s="50"/>
      <c r="B51" s="51"/>
      <c r="C51" s="51"/>
      <c r="D51" s="51"/>
      <c r="E51" s="52"/>
      <c r="F51" s="27"/>
    </row>
    <row r="52" spans="1:6" ht="18.75" hidden="1" customHeight="1" x14ac:dyDescent="0.25">
      <c r="A52" s="50"/>
      <c r="B52" s="51"/>
      <c r="C52" s="51"/>
      <c r="D52" s="51"/>
      <c r="E52" s="52"/>
      <c r="F52" s="27"/>
    </row>
    <row r="53" spans="1:6" ht="18.75" hidden="1" customHeight="1" x14ac:dyDescent="0.25">
      <c r="A53" s="50"/>
      <c r="B53" s="51"/>
      <c r="C53" s="51"/>
      <c r="D53" s="51"/>
      <c r="E53" s="52"/>
      <c r="F53" s="27"/>
    </row>
    <row r="54" spans="1:6" ht="18.75" hidden="1" customHeight="1" x14ac:dyDescent="0.25">
      <c r="A54" s="50"/>
      <c r="B54" s="51"/>
      <c r="C54" s="51"/>
      <c r="D54" s="51"/>
      <c r="E54" s="52"/>
      <c r="F54" s="27"/>
    </row>
    <row r="55" spans="1:6" ht="18.75" hidden="1" customHeight="1" x14ac:dyDescent="0.25">
      <c r="A55" s="50"/>
      <c r="B55" s="51"/>
      <c r="C55" s="51"/>
      <c r="D55" s="51"/>
      <c r="E55" s="52"/>
      <c r="F55" s="27"/>
    </row>
    <row r="56" spans="1:6" ht="18.75" hidden="1" customHeight="1" thickBot="1" x14ac:dyDescent="0.3">
      <c r="A56" s="60"/>
      <c r="B56" s="61"/>
      <c r="C56" s="61"/>
      <c r="D56" s="61"/>
      <c r="E56" s="62"/>
      <c r="F56" s="28"/>
    </row>
    <row r="57" spans="1:6" ht="17.399999999999999" customHeight="1" thickBot="1" x14ac:dyDescent="0.3">
      <c r="A57" s="58" t="s">
        <v>3</v>
      </c>
      <c r="B57" s="59"/>
      <c r="C57" s="59"/>
      <c r="D57" s="59"/>
      <c r="E57" s="59"/>
      <c r="F57" s="39">
        <f>SUM(F32:F56)</f>
        <v>156226.41999999998</v>
      </c>
    </row>
    <row r="58" spans="1:6" ht="3.75" customHeight="1" x14ac:dyDescent="0.25"/>
    <row r="59" spans="1:6" s="6" customFormat="1" ht="16.8" customHeight="1" x14ac:dyDescent="0.25">
      <c r="B59" s="18" t="s">
        <v>6</v>
      </c>
      <c r="C59" s="14"/>
      <c r="D59" s="11"/>
      <c r="E59" s="11"/>
      <c r="F59" s="42">
        <f>F30+F24+F57</f>
        <v>698915.12999999989</v>
      </c>
    </row>
    <row r="60" spans="1:6" ht="15.75" customHeight="1" x14ac:dyDescent="0.25">
      <c r="B60" s="18" t="s">
        <v>33</v>
      </c>
      <c r="C60" s="14"/>
      <c r="D60" s="6"/>
      <c r="E60" s="6"/>
      <c r="F60" s="20">
        <f>D7-F59</f>
        <v>-7061.8899999998976</v>
      </c>
    </row>
    <row r="61" spans="1:6" ht="16.5" customHeight="1" x14ac:dyDescent="0.25">
      <c r="B61" s="18" t="s">
        <v>47</v>
      </c>
      <c r="C61" s="14"/>
      <c r="D61" s="6"/>
      <c r="E61" s="6"/>
      <c r="F61" s="43">
        <f>F60+F4</f>
        <v>-562023.59999999986</v>
      </c>
    </row>
  </sheetData>
  <mergeCells count="45">
    <mergeCell ref="A22:E22"/>
    <mergeCell ref="A23:E23"/>
    <mergeCell ref="A24:E24"/>
    <mergeCell ref="A32:D32"/>
    <mergeCell ref="A19:E19"/>
    <mergeCell ref="A20:E20"/>
    <mergeCell ref="A21:E21"/>
    <mergeCell ref="A26:E26"/>
    <mergeCell ref="A27:E27"/>
    <mergeCell ref="B25:F25"/>
    <mergeCell ref="A28:E28"/>
    <mergeCell ref="A29:E29"/>
    <mergeCell ref="A30:E30"/>
    <mergeCell ref="A3:E3"/>
    <mergeCell ref="B14:E14"/>
    <mergeCell ref="A16:E16"/>
    <mergeCell ref="A17:E17"/>
    <mergeCell ref="A18:E18"/>
    <mergeCell ref="A8:F8"/>
    <mergeCell ref="B4:E4"/>
    <mergeCell ref="A33:E33"/>
    <mergeCell ref="A34:E34"/>
    <mergeCell ref="A35:E35"/>
    <mergeCell ref="A57:E57"/>
    <mergeCell ref="A43:E43"/>
    <mergeCell ref="A44:E44"/>
    <mergeCell ref="A45:E45"/>
    <mergeCell ref="A46:E46"/>
    <mergeCell ref="A47:E47"/>
    <mergeCell ref="A48:E48"/>
    <mergeCell ref="A54:E54"/>
    <mergeCell ref="A55:E55"/>
    <mergeCell ref="A56:E56"/>
    <mergeCell ref="A49:E49"/>
    <mergeCell ref="A50:E50"/>
    <mergeCell ref="A51:E51"/>
    <mergeCell ref="A52:E52"/>
    <mergeCell ref="A53:E53"/>
    <mergeCell ref="A42:E42"/>
    <mergeCell ref="A36:E36"/>
    <mergeCell ref="A37:E37"/>
    <mergeCell ref="A38:E38"/>
    <mergeCell ref="A39:E39"/>
    <mergeCell ref="A41:E41"/>
    <mergeCell ref="A40:D4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2024-03-01T03:32:25Z</cp:lastPrinted>
  <dcterms:created xsi:type="dcterms:W3CDTF">2012-01-24T09:54:37Z</dcterms:created>
  <dcterms:modified xsi:type="dcterms:W3CDTF">2024-03-01T03:32:32Z</dcterms:modified>
</cp:coreProperties>
</file>