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6" i="1" l="1"/>
  <c r="E42" i="1" l="1"/>
  <c r="E10" i="1" l="1"/>
  <c r="E11" i="1"/>
  <c r="E12" i="1"/>
  <c r="E9" i="1"/>
  <c r="E7" i="1"/>
  <c r="D13" i="1"/>
  <c r="C13" i="1"/>
  <c r="B13" i="1"/>
  <c r="E35" i="1" l="1"/>
  <c r="E32" i="1" l="1"/>
  <c r="E49" i="1" l="1"/>
  <c r="E24" i="1" l="1"/>
  <c r="E30" i="1"/>
  <c r="E50" i="1" l="1"/>
  <c r="E52" i="1" l="1"/>
  <c r="E51" i="1"/>
  <c r="E13" i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<sst xmlns="http://schemas.openxmlformats.org/spreadsheetml/2006/main" count="54" uniqueCount="54">
  <si>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</si>
  <si>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</si>
  <si>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</si>
  <si>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</si>
  <si>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</si>
  <si>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</si>
  <si>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</si>
  <si>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</si>
  <si>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</si>
  <si>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</si>
  <si>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</si>
  <si>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</si>
  <si>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</si>
  <si>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</si>
  <si>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</si>
  <si>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</si>
  <si>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1/1</t>
  </si>
  <si>
    <t>Отведение стоков ОИ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</si>
  <si>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</si>
  <si>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</si>
  <si>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</si>
  <si>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</si>
  <si>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</si>
  <si>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</si>
  <si>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</si>
  <si>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</si>
  <si>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</si>
  <si>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Год постройки-1990, кирпичный, оборудован стационарными эл/плитами, количество этажей-5, количество подъездов-1, количество квартир-50, общая площадь дома-1618,50, кол-во зарегистрированных-78</t>
  </si>
  <si>
    <t xml:space="preserve">Тех.обслуживание узла ОДПУ </t>
  </si>
  <si>
    <t>Тариф на тех/содерж-20,27,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</si>
  <si>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</si>
  <si>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</si>
  <si>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</si>
  <si>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</si>
  <si>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стояка системы отопления кв.10, 20  /март, апрель 2023г</t>
  </si>
  <si>
    <t>Ремонт освещения  /апрель 2023г</t>
  </si>
  <si>
    <t>Погрузка и вывоз веток, мусора /май 2023г</t>
  </si>
  <si>
    <t>Ремонт освещения  /май 2023г</t>
  </si>
  <si>
    <t>Поливочный кран   /май 2023г</t>
  </si>
  <si>
    <t>Замена автомата выключателя до учета кв.17  /июнь 2023г</t>
  </si>
  <si>
    <t>Изготовление, установка песочницы, лавочки, урны, завоз песка  /июль 2023г</t>
  </si>
  <si>
    <t>Ремонт подъездного освещения  /июль 2023г</t>
  </si>
  <si>
    <t>Проектная документация (дворовая территория)  /июль 2023г</t>
  </si>
  <si>
    <t>Ремонт люка на крышу  /сентябрь 2023г</t>
  </si>
  <si>
    <t>Ремонт подъездного освещения  /сентябрь 2023г</t>
  </si>
  <si>
    <t>за  2023 год</t>
  </si>
  <si>
    <t>Задолженность на 01.01.2024г.</t>
  </si>
  <si>
    <t xml:space="preserve">8. Средства на счете дома на 01.01.2024г.    </t>
  </si>
  <si>
    <t>Ремонт подъездного отопления  /октябрь 2023г</t>
  </si>
  <si>
    <t>Ремонт дверных проемов  /октябрь 2023г</t>
  </si>
  <si>
    <t>Ремонт уличного и подъездного освещения /ноябрь 2023г</t>
  </si>
  <si>
    <t>Ремонт подъездного освещения  /декабрь 2023г</t>
  </si>
  <si>
    <t>Замена стояка с-мы отопления кв.20  /декабрь 2023г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</si>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</sst>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8" fillId="0" borderId="7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9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4" xfId="0" applyFont="1" applyBorder="1" applyAlignment="1">
      <alignment vertical="top" wrapText="1"/>
    </xf>
    <xf numFmtId="0" fontId="7" fillId="0" borderId="0" xfId="0" applyFont="1" applyAlignment="1"/>
    <xf numFmtId="0" fontId="12" fillId="0" borderId="6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4" fontId="5" fillId="0" borderId="6" xfId="0" applyNumberFormat="1" applyFont="1" applyBorder="1" applyAlignment="1">
      <alignment vertical="top"/>
    </xf>
    <xf numFmtId="4" fontId="5" fillId="0" borderId="4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7" fillId="2" borderId="0" xfId="0" applyNumberFormat="1" applyFont="1" applyFill="1" applyAlignment="1">
      <alignment horizontal="right" vertical="top"/>
    </xf>
    <xf numFmtId="4" fontId="0" fillId="0" borderId="29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0" fillId="3" borderId="10" xfId="0" applyNumberFormat="1" applyFont="1" applyFill="1" applyBorder="1" applyAlignment="1">
      <alignment vertical="top"/>
    </xf>
    <xf numFmtId="4" fontId="7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7" fillId="0" borderId="19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4" fontId="0" fillId="0" borderId="17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4" fontId="7" fillId="0" borderId="0" xfId="0" applyNumberFormat="1" applyFont="1" applyFill="1" applyBorder="1" applyAlignment="1">
      <alignment vertical="top"/>
    </xf>
    <xf numFmtId="4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7" fillId="0" borderId="0" xfId="0" applyNumberFormat="1" applyFont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5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7" fillId="0" borderId="0" xfId="0" applyFont="1" applyAlignment="1">
      <alignment vertical="top"/>
    </xf>
    <xf numFmtId="0" fontId="5" fillId="0" borderId="26" xfId="0" applyFont="1" applyBorder="1" applyAlignment="1">
      <alignment horizontal="left" vertical="top"/>
    </xf>
    <xf numFmtId="0" fontId="5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4" fontId="4" fillId="0" borderId="27" xfId="0" applyNumberFormat="1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Normal="100" workbookViewId="0">
      <selection activeCell="H37" sqref="H37"/>
    </sheetView>
  </sheetViews>
  <sheetFormatPr defaultRowHeight="13.2" x14ac:dyDescent="0.25"/>
  <cols>
    <col min="1" max="1" width="14.88671875" customWidth="1"/>
    <col min="2" max="2" width="23.6640625" customWidth="1"/>
    <col min="3" max="3" width="23.109375" customWidth="1"/>
    <col min="4" max="4" width="24.6640625" customWidth="1"/>
    <col min="5" max="5" width="22.109375" customWidth="1"/>
  </cols>
  <sheetData>
    <row r="1" spans="1:11" ht="17.399999999999999" x14ac:dyDescent="0.3">
      <c r="B1" s="45" t="s">
        <v>16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46" t="s">
        <v>45</v>
      </c>
      <c r="C2" s="16"/>
      <c r="D2" s="12"/>
      <c r="E2" s="12"/>
      <c r="F2" s="12"/>
      <c r="G2" s="12"/>
      <c r="H2" s="12"/>
      <c r="I2" s="12"/>
      <c r="J2" s="12"/>
      <c r="K2" s="12"/>
    </row>
    <row r="3" spans="1:11" ht="28.2" customHeight="1" thickBot="1" x14ac:dyDescent="0.35">
      <c r="A3" s="51" t="s">
        <v>27</v>
      </c>
      <c r="B3" s="51"/>
      <c r="C3" s="51"/>
      <c r="D3" s="52"/>
      <c r="E3" s="17" t="s">
        <v>29</v>
      </c>
      <c r="F3" s="7"/>
      <c r="G3" s="7"/>
      <c r="H3" s="7"/>
      <c r="I3" s="7"/>
      <c r="J3" s="7"/>
      <c r="K3" s="7"/>
    </row>
    <row r="4" spans="1:11" ht="13.8" x14ac:dyDescent="0.25">
      <c r="B4" s="62" t="s">
        <v>30</v>
      </c>
      <c r="C4" s="62"/>
      <c r="D4" s="62"/>
      <c r="E4" s="47">
        <v>-365379.32</v>
      </c>
    </row>
    <row r="5" spans="1:11" ht="16.2" thickBot="1" x14ac:dyDescent="0.35">
      <c r="B5" s="39" t="s">
        <v>31</v>
      </c>
      <c r="C5" s="18"/>
      <c r="D5" s="18"/>
      <c r="E5" s="18"/>
      <c r="F5" s="13"/>
      <c r="G5" s="13"/>
      <c r="H5" s="13"/>
      <c r="I5" s="13"/>
      <c r="J5" s="13"/>
      <c r="K5" s="13"/>
    </row>
    <row r="6" spans="1:11" ht="21" thickBot="1" x14ac:dyDescent="0.35">
      <c r="B6" s="19" t="s">
        <v>32</v>
      </c>
      <c r="C6" s="20" t="s">
        <v>8</v>
      </c>
      <c r="D6" s="20" t="s">
        <v>9</v>
      </c>
      <c r="E6" s="21" t="s">
        <v>46</v>
      </c>
      <c r="F6" s="14"/>
      <c r="G6" s="14"/>
      <c r="H6" s="14"/>
      <c r="I6" s="14"/>
      <c r="J6" s="14"/>
      <c r="K6" s="14"/>
    </row>
    <row r="7" spans="1:11" ht="13.8" customHeight="1" thickBot="1" x14ac:dyDescent="0.35">
      <c r="B7" s="22">
        <v>-128710.72</v>
      </c>
      <c r="C7" s="23">
        <v>802379.31</v>
      </c>
      <c r="D7" s="23">
        <v>550448.37</v>
      </c>
      <c r="E7" s="24">
        <f>D7-C7+B7</f>
        <v>-380641.66000000003</v>
      </c>
      <c r="F7" s="14"/>
      <c r="G7" s="14"/>
      <c r="H7" s="14"/>
      <c r="I7" s="14"/>
      <c r="J7" s="14"/>
      <c r="K7" s="14"/>
    </row>
    <row r="8" spans="1:11" s="6" customFormat="1" ht="10.199999999999999" customHeight="1" thickBot="1" x14ac:dyDescent="0.3">
      <c r="A8" s="66" t="s">
        <v>7</v>
      </c>
      <c r="B8" s="67"/>
      <c r="C8" s="67"/>
      <c r="D8" s="67"/>
      <c r="E8" s="68"/>
    </row>
    <row r="9" spans="1:11" ht="14.4" customHeight="1" x14ac:dyDescent="0.25">
      <c r="A9" s="2" t="s">
        <v>10</v>
      </c>
      <c r="B9" s="25">
        <v>-5249.85</v>
      </c>
      <c r="C9" s="25">
        <v>17059.919999999998</v>
      </c>
      <c r="D9" s="25">
        <v>16511.46</v>
      </c>
      <c r="E9" s="30">
        <f>D9-C9+B9</f>
        <v>-5798.3099999999995</v>
      </c>
    </row>
    <row r="10" spans="1:11" ht="15" customHeight="1" x14ac:dyDescent="0.25">
      <c r="A10" s="3" t="s">
        <v>11</v>
      </c>
      <c r="B10" s="27">
        <v>9963.24</v>
      </c>
      <c r="C10" s="27">
        <v>0</v>
      </c>
      <c r="D10" s="27">
        <v>0</v>
      </c>
      <c r="E10" s="28">
        <f t="shared" ref="E10:E12" si="0">D10-C10+B10</f>
        <v>9963.24</v>
      </c>
    </row>
    <row r="11" spans="1:11" ht="14.4" customHeight="1" x14ac:dyDescent="0.25">
      <c r="A11" s="3" t="s">
        <v>13</v>
      </c>
      <c r="B11" s="27">
        <v>-8218.2199999999993</v>
      </c>
      <c r="C11" s="27">
        <v>4307.6899999999996</v>
      </c>
      <c r="D11" s="27">
        <v>7656.02</v>
      </c>
      <c r="E11" s="28">
        <f t="shared" si="0"/>
        <v>-4869.8899999999985</v>
      </c>
    </row>
    <row r="12" spans="1:11" ht="16.5" customHeight="1" thickBot="1" x14ac:dyDescent="0.3">
      <c r="A12" s="32" t="s">
        <v>17</v>
      </c>
      <c r="B12" s="33">
        <v>-1486.44</v>
      </c>
      <c r="C12" s="33">
        <v>5533.56</v>
      </c>
      <c r="D12" s="33">
        <v>5338.64</v>
      </c>
      <c r="E12" s="34">
        <f t="shared" si="0"/>
        <v>-1681.3600000000001</v>
      </c>
    </row>
    <row r="13" spans="1:11" ht="13.2" customHeight="1" thickBot="1" x14ac:dyDescent="0.3">
      <c r="A13" s="5" t="s">
        <v>12</v>
      </c>
      <c r="B13" s="23">
        <f>SUM(B9:B12)</f>
        <v>-4991.2700000000004</v>
      </c>
      <c r="C13" s="23">
        <f>SUM(C9:C12)</f>
        <v>26901.17</v>
      </c>
      <c r="D13" s="23">
        <f>SUM(D9:D12)</f>
        <v>29506.12</v>
      </c>
      <c r="E13" s="24">
        <f>SUM(E9:E12)</f>
        <v>-2386.3199999999983</v>
      </c>
    </row>
    <row r="14" spans="1:11" ht="16.2" customHeight="1" x14ac:dyDescent="0.25">
      <c r="B14" s="63" t="s">
        <v>4</v>
      </c>
      <c r="C14" s="63"/>
      <c r="D14" s="63"/>
      <c r="E14" s="29">
        <f>D7-C7+B7+37957.83</f>
        <v>-342683.83</v>
      </c>
    </row>
    <row r="15" spans="1:11" ht="16.2" thickBot="1" x14ac:dyDescent="0.35">
      <c r="B15" s="39" t="s">
        <v>2</v>
      </c>
      <c r="C15" s="1"/>
    </row>
    <row r="16" spans="1:11" ht="15" customHeight="1" x14ac:dyDescent="0.25">
      <c r="A16" s="73" t="s">
        <v>18</v>
      </c>
      <c r="B16" s="72"/>
      <c r="C16" s="72"/>
      <c r="D16" s="72"/>
      <c r="E16" s="26">
        <v>11653.2</v>
      </c>
    </row>
    <row r="17" spans="1:5" ht="15" customHeight="1" x14ac:dyDescent="0.25">
      <c r="A17" s="56" t="s">
        <v>19</v>
      </c>
      <c r="B17" s="57"/>
      <c r="C17" s="57"/>
      <c r="D17" s="57"/>
      <c r="E17" s="28">
        <v>3301.74</v>
      </c>
    </row>
    <row r="18" spans="1:5" ht="15" customHeight="1" x14ac:dyDescent="0.25">
      <c r="A18" s="56" t="s">
        <v>20</v>
      </c>
      <c r="B18" s="57"/>
      <c r="C18" s="57"/>
      <c r="D18" s="57"/>
      <c r="E18" s="28">
        <v>18427.12</v>
      </c>
    </row>
    <row r="19" spans="1:5" ht="15" customHeight="1" x14ac:dyDescent="0.25">
      <c r="A19" s="56" t="s">
        <v>0</v>
      </c>
      <c r="B19" s="57"/>
      <c r="C19" s="57"/>
      <c r="D19" s="57"/>
      <c r="E19" s="28">
        <v>16477.45</v>
      </c>
    </row>
    <row r="20" spans="1:5" ht="15" customHeight="1" x14ac:dyDescent="0.25">
      <c r="A20" s="56" t="s">
        <v>21</v>
      </c>
      <c r="B20" s="57"/>
      <c r="C20" s="57"/>
      <c r="D20" s="57"/>
      <c r="E20" s="28">
        <v>188393.4</v>
      </c>
    </row>
    <row r="21" spans="1:5" ht="13.8" customHeight="1" x14ac:dyDescent="0.25">
      <c r="A21" s="56" t="s">
        <v>22</v>
      </c>
      <c r="B21" s="57"/>
      <c r="C21" s="57"/>
      <c r="D21" s="57"/>
      <c r="E21" s="35">
        <v>59042.879999999997</v>
      </c>
    </row>
    <row r="22" spans="1:5" ht="13.8" customHeight="1" thickBot="1" x14ac:dyDescent="0.3">
      <c r="A22" s="56" t="s">
        <v>53</v>
      </c>
      <c r="B22" s="57"/>
      <c r="C22" s="57"/>
      <c r="D22" s="57"/>
      <c r="E22" s="35">
        <v>4440</v>
      </c>
    </row>
    <row r="23" spans="1:5" ht="16.5" hidden="1" customHeight="1" thickBot="1" x14ac:dyDescent="0.3">
      <c r="A23" s="56" t="s">
        <v>28</v>
      </c>
      <c r="B23" s="57"/>
      <c r="C23" s="57"/>
      <c r="D23" s="57"/>
      <c r="E23" s="4"/>
    </row>
    <row r="24" spans="1:5" ht="14.4" customHeight="1" thickBot="1" x14ac:dyDescent="0.3">
      <c r="A24" s="64" t="s">
        <v>1</v>
      </c>
      <c r="B24" s="65"/>
      <c r="C24" s="65"/>
      <c r="D24" s="65"/>
      <c r="E24" s="36">
        <f>SUM(E16:E23)</f>
        <v>301735.78999999998</v>
      </c>
    </row>
    <row r="25" spans="1:5" s="9" customFormat="1" ht="28.2" customHeight="1" thickBot="1" x14ac:dyDescent="0.3">
      <c r="B25" s="58" t="s">
        <v>14</v>
      </c>
      <c r="C25" s="58"/>
      <c r="D25" s="59"/>
      <c r="E25" s="59"/>
    </row>
    <row r="26" spans="1:5" ht="15" customHeight="1" x14ac:dyDescent="0.25">
      <c r="A26" s="73" t="s">
        <v>23</v>
      </c>
      <c r="B26" s="72"/>
      <c r="C26" s="72"/>
      <c r="D26" s="72"/>
      <c r="E26" s="26">
        <v>16631.89</v>
      </c>
    </row>
    <row r="27" spans="1:5" ht="14.4" customHeight="1" x14ac:dyDescent="0.25">
      <c r="A27" s="56" t="s">
        <v>24</v>
      </c>
      <c r="B27" s="57"/>
      <c r="C27" s="57"/>
      <c r="D27" s="57"/>
      <c r="E27" s="28">
        <v>343.38</v>
      </c>
    </row>
    <row r="28" spans="1:5" ht="14.4" customHeight="1" x14ac:dyDescent="0.25">
      <c r="A28" s="56" t="s">
        <v>25</v>
      </c>
      <c r="B28" s="57"/>
      <c r="C28" s="57"/>
      <c r="D28" s="57"/>
      <c r="E28" s="28">
        <v>0</v>
      </c>
    </row>
    <row r="29" spans="1:5" ht="15.75" customHeight="1" thickBot="1" x14ac:dyDescent="0.3">
      <c r="A29" s="60" t="s">
        <v>26</v>
      </c>
      <c r="B29" s="61"/>
      <c r="C29" s="61"/>
      <c r="D29" s="61"/>
      <c r="E29" s="37">
        <v>5533.81</v>
      </c>
    </row>
    <row r="30" spans="1:5" ht="15.75" customHeight="1" thickBot="1" x14ac:dyDescent="0.3">
      <c r="A30" s="69" t="s">
        <v>15</v>
      </c>
      <c r="B30" s="70"/>
      <c r="C30" s="70"/>
      <c r="D30" s="70"/>
      <c r="E30" s="38">
        <f>SUM(E26:E29)</f>
        <v>22509.08</v>
      </c>
    </row>
    <row r="31" spans="1:5" ht="18.600000000000001" customHeight="1" thickBot="1" x14ac:dyDescent="0.3">
      <c r="B31" s="39" t="s">
        <v>5</v>
      </c>
      <c r="C31" s="8"/>
    </row>
    <row r="32" spans="1:5" ht="14.4" customHeight="1" x14ac:dyDescent="0.25">
      <c r="A32" s="71" t="s">
        <v>34</v>
      </c>
      <c r="B32" s="72"/>
      <c r="C32" s="72"/>
      <c r="D32" s="72"/>
      <c r="E32" s="26">
        <f>310.9+2091+310.9</f>
        <v>2712.8</v>
      </c>
    </row>
    <row r="33" spans="1:5" ht="13.8" customHeight="1" x14ac:dyDescent="0.25">
      <c r="A33" s="48" t="s">
        <v>35</v>
      </c>
      <c r="B33" s="49"/>
      <c r="C33" s="49"/>
      <c r="D33" s="50"/>
      <c r="E33" s="31">
        <v>1924</v>
      </c>
    </row>
    <row r="34" spans="1:5" ht="13.8" customHeight="1" x14ac:dyDescent="0.25">
      <c r="A34" s="48" t="s">
        <v>36</v>
      </c>
      <c r="B34" s="49"/>
      <c r="C34" s="49"/>
      <c r="D34" s="50"/>
      <c r="E34" s="31">
        <v>4407.8999999999996</v>
      </c>
    </row>
    <row r="35" spans="1:5" ht="13.8" customHeight="1" x14ac:dyDescent="0.25">
      <c r="A35" s="48" t="s">
        <v>37</v>
      </c>
      <c r="B35" s="49"/>
      <c r="C35" s="49"/>
      <c r="D35" s="50"/>
      <c r="E35" s="31">
        <f>1192.9+686.4</f>
        <v>1879.3000000000002</v>
      </c>
    </row>
    <row r="36" spans="1:5" ht="13.8" customHeight="1" x14ac:dyDescent="0.25">
      <c r="A36" s="48" t="s">
        <v>38</v>
      </c>
      <c r="B36" s="49"/>
      <c r="C36" s="49"/>
      <c r="D36" s="50"/>
      <c r="E36" s="31">
        <v>1823.5</v>
      </c>
    </row>
    <row r="37" spans="1:5" ht="13.8" customHeight="1" x14ac:dyDescent="0.25">
      <c r="A37" s="48" t="s">
        <v>39</v>
      </c>
      <c r="B37" s="49"/>
      <c r="C37" s="49"/>
      <c r="D37" s="50"/>
      <c r="E37" s="31">
        <v>765.7</v>
      </c>
    </row>
    <row r="38" spans="1:5" ht="13.8" customHeight="1" x14ac:dyDescent="0.25">
      <c r="A38" s="48" t="s">
        <v>40</v>
      </c>
      <c r="B38" s="49"/>
      <c r="C38" s="49"/>
      <c r="D38" s="50"/>
      <c r="E38" s="31">
        <v>35191.4</v>
      </c>
    </row>
    <row r="39" spans="1:5" ht="13.8" customHeight="1" x14ac:dyDescent="0.25">
      <c r="A39" s="48" t="s">
        <v>41</v>
      </c>
      <c r="B39" s="49"/>
      <c r="C39" s="49"/>
      <c r="D39" s="50"/>
      <c r="E39" s="31">
        <v>210</v>
      </c>
    </row>
    <row r="40" spans="1:5" ht="13.8" customHeight="1" x14ac:dyDescent="0.25">
      <c r="A40" s="48" t="s">
        <v>42</v>
      </c>
      <c r="B40" s="49"/>
      <c r="C40" s="49"/>
      <c r="D40" s="50"/>
      <c r="E40" s="31">
        <v>28000</v>
      </c>
    </row>
    <row r="41" spans="1:5" ht="13.8" customHeight="1" x14ac:dyDescent="0.25">
      <c r="A41" s="48" t="s">
        <v>43</v>
      </c>
      <c r="B41" s="49"/>
      <c r="C41" s="49"/>
      <c r="D41" s="50"/>
      <c r="E41" s="31">
        <v>1202</v>
      </c>
    </row>
    <row r="42" spans="1:5" ht="13.8" customHeight="1" x14ac:dyDescent="0.25">
      <c r="A42" s="48" t="s">
        <v>44</v>
      </c>
      <c r="B42" s="49"/>
      <c r="C42" s="49"/>
      <c r="D42" s="50"/>
      <c r="E42" s="31">
        <f>1609+1399</f>
        <v>3008</v>
      </c>
    </row>
    <row r="43" spans="1:5" ht="13.8" customHeight="1" x14ac:dyDescent="0.25">
      <c r="A43" s="48" t="s">
        <v>48</v>
      </c>
      <c r="B43" s="49"/>
      <c r="C43" s="49"/>
      <c r="D43" s="50"/>
      <c r="E43" s="31">
        <v>13559.2</v>
      </c>
    </row>
    <row r="44" spans="1:5" ht="13.8" customHeight="1" x14ac:dyDescent="0.25">
      <c r="A44" s="48" t="s">
        <v>49</v>
      </c>
      <c r="B44" s="49"/>
      <c r="C44" s="49"/>
      <c r="D44" s="50"/>
      <c r="E44" s="31">
        <v>1290.5999999999999</v>
      </c>
    </row>
    <row r="45" spans="1:5" ht="13.8" customHeight="1" x14ac:dyDescent="0.25">
      <c r="A45" s="48" t="s">
        <v>50</v>
      </c>
      <c r="B45" s="49"/>
      <c r="C45" s="49"/>
      <c r="D45" s="50"/>
      <c r="E45" s="31">
        <v>1413.7</v>
      </c>
    </row>
    <row r="46" spans="1:5" ht="13.8" customHeight="1" x14ac:dyDescent="0.25">
      <c r="A46" s="48" t="s">
        <v>51</v>
      </c>
      <c r="B46" s="49"/>
      <c r="C46" s="49"/>
      <c r="D46" s="50"/>
      <c r="E46" s="31">
        <f>105+105</f>
        <v>210</v>
      </c>
    </row>
    <row r="47" spans="1:5" ht="13.8" customHeight="1" thickBot="1" x14ac:dyDescent="0.3">
      <c r="A47" s="48" t="s">
        <v>52</v>
      </c>
      <c r="B47" s="49"/>
      <c r="C47" s="49"/>
      <c r="D47" s="50"/>
      <c r="E47" s="31">
        <v>865.5</v>
      </c>
    </row>
    <row r="48" spans="1:5" ht="16.2" hidden="1" customHeight="1" thickBot="1" x14ac:dyDescent="0.3">
      <c r="A48" s="53"/>
      <c r="B48" s="54"/>
      <c r="C48" s="54"/>
      <c r="D48" s="55"/>
      <c r="E48" s="40"/>
    </row>
    <row r="49" spans="1:5" ht="16.2" customHeight="1" thickBot="1" x14ac:dyDescent="0.3">
      <c r="A49" s="64" t="s">
        <v>3</v>
      </c>
      <c r="B49" s="65"/>
      <c r="C49" s="65"/>
      <c r="D49" s="65"/>
      <c r="E49" s="36">
        <f>SUM(E32:E48)</f>
        <v>98463.6</v>
      </c>
    </row>
    <row r="50" spans="1:5" s="9" customFormat="1" ht="17.399999999999999" customHeight="1" x14ac:dyDescent="0.25">
      <c r="B50" s="39" t="s">
        <v>6</v>
      </c>
      <c r="C50" s="39"/>
      <c r="D50" s="41"/>
      <c r="E50" s="42">
        <f>E24+E30+E49</f>
        <v>422708.47</v>
      </c>
    </row>
    <row r="51" spans="1:5" ht="13.8" x14ac:dyDescent="0.25">
      <c r="B51" s="39" t="s">
        <v>33</v>
      </c>
      <c r="C51" s="39"/>
      <c r="D51" s="41"/>
      <c r="E51" s="43">
        <f>D7-E50</f>
        <v>127739.90000000002</v>
      </c>
    </row>
    <row r="52" spans="1:5" ht="15" customHeight="1" x14ac:dyDescent="0.25">
      <c r="B52" s="39" t="s">
        <v>47</v>
      </c>
      <c r="C52" s="39"/>
      <c r="D52" s="41"/>
      <c r="E52" s="44">
        <f>E4+D7-E50</f>
        <v>-237639.41999999998</v>
      </c>
    </row>
    <row r="53" spans="1:5" ht="15.6" x14ac:dyDescent="0.25">
      <c r="E53" s="10"/>
    </row>
  </sheetData>
  <mergeCells count="37">
    <mergeCell ref="A46:D46"/>
    <mergeCell ref="A47:D47"/>
    <mergeCell ref="A49:D49"/>
    <mergeCell ref="A8:E8"/>
    <mergeCell ref="A30:D30"/>
    <mergeCell ref="A32:D32"/>
    <mergeCell ref="A24:D24"/>
    <mergeCell ref="A26:D26"/>
    <mergeCell ref="A27:D27"/>
    <mergeCell ref="A28:D28"/>
    <mergeCell ref="A16:D16"/>
    <mergeCell ref="A17:D17"/>
    <mergeCell ref="A42:D42"/>
    <mergeCell ref="A19:D19"/>
    <mergeCell ref="A35:D35"/>
    <mergeCell ref="B4:D4"/>
    <mergeCell ref="B14:D14"/>
    <mergeCell ref="A43:D43"/>
    <mergeCell ref="A44:D44"/>
    <mergeCell ref="A41:D41"/>
    <mergeCell ref="A22:D22"/>
    <mergeCell ref="A45:D45"/>
    <mergeCell ref="A3:D3"/>
    <mergeCell ref="A48:D48"/>
    <mergeCell ref="A36:D36"/>
    <mergeCell ref="A20:D20"/>
    <mergeCell ref="A21:D21"/>
    <mergeCell ref="B25:E25"/>
    <mergeCell ref="A29:D29"/>
    <mergeCell ref="A33:D33"/>
    <mergeCell ref="A23:D23"/>
    <mergeCell ref="A34:D34"/>
    <mergeCell ref="A37:D37"/>
    <mergeCell ref="A38:D38"/>
    <mergeCell ref="A39:D39"/>
    <mergeCell ref="A40:D40"/>
    <mergeCell ref="A18:D1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2024-03-11T07:55:49Z</cp:lastPrinted>
  <dcterms:created xsi:type="dcterms:W3CDTF">2012-01-24T09:54:37Z</dcterms:created>
  <dcterms:modified xsi:type="dcterms:W3CDTF">2024-03-11T07:55:56Z</dcterms:modified>
</cp:coreProperties>
</file>