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8" i="1" l="1"/>
  <c r="D46" i="1" l="1"/>
  <c r="D40" i="1" l="1"/>
  <c r="D37" i="1" l="1"/>
  <c r="D36" i="1"/>
  <c r="D35" i="1" l="1"/>
  <c r="D27" i="1" l="1"/>
  <c r="D73" i="1" l="1"/>
  <c r="D33" i="1" l="1"/>
  <c r="D13" i="1"/>
  <c r="C14" i="1"/>
  <c r="B14" i="1"/>
  <c r="D12" i="1" l="1"/>
  <c r="D11" i="1"/>
  <c r="D10" i="1"/>
  <c r="D8" i="1"/>
  <c r="D14" i="1" l="1"/>
  <c r="D74" i="1"/>
  <c r="D75" i="1" s="1"/>
  <c r="D76" i="1" s="1"/>
</calcChain>
</file>

<file path=xl/sharedStrings.xml><?xml version="1.0" encoding="utf-8"?>
<sst xmlns="http://schemas.openxmlformats.org/spreadsheetml/2006/main" count="61" uniqueCount="61">
  <si>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</si>
  <si>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</si>
  <si>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</si>
  <si>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</si>
  <si>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</si>
  <si>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</si>
  <si>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</si>
  <si>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</si>
  <si>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</si>
  <si>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</si>
  <si>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</si>
  <si>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</si>
  <si>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</si>
  <si>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</si>
  <si>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</si>
  <si>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</si>
  <si>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</si>
  <si>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55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</si>
  <si>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</si>
  <si>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</si>
  <si>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</si>
  <si>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</si>
  <si>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</si>
  <si>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</si>
  <si>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</si>
  <si>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</si>
  <si>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</si>
  <si>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</si>
  <si>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</si>
  <si>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ЕИРКЦ (ведение счета по кап.ремонту)</t>
  </si>
  <si>
    <t>1. Средства на счете дома на 01.01.2022г.</t>
  </si>
  <si>
    <t>2. Начисления и поступления за 2022 год</t>
  </si>
  <si>
    <t>Входящее сальдо на 01.01.2022г.</t>
  </si>
  <si>
    <t xml:space="preserve">7. Накопительный счет за 2022 год                                </t>
  </si>
  <si>
    <t>Год постройки-1963, панельный, газифицирован, количество этажей-5, количество подъездов-4, количество жилых квартир-73, кол-во нежилых помещений-7, общая площадь дома-3615,90, кол-во зарегистрированных-142</t>
  </si>
  <si>
    <t>Ремонт освещения  /февраль 2022г</t>
  </si>
  <si>
    <t>Весенняя уборка придомовой территории, вывоз мусора  /апрель 2022г</t>
  </si>
  <si>
    <t>Ремонт мусорного бака   /апрель 2022г</t>
  </si>
  <si>
    <t>Демонтаж звонков кв.22,41,42,62  /апрель 2022г</t>
  </si>
  <si>
    <t>Ремонт уличного освещения 2п  /апрель 2022г</t>
  </si>
  <si>
    <t>Установка крана кв.3, установка замка на приямок   /май 2022г</t>
  </si>
  <si>
    <t>Уборка и вывоз с мусорной площадки  /май 2022г</t>
  </si>
  <si>
    <t>Ремонт контейнерной площадки  /май 2022г</t>
  </si>
  <si>
    <t>Установка информ.щита  /июнь 2022г</t>
  </si>
  <si>
    <t>Ремонт кровли /июнь 2022г</t>
  </si>
  <si>
    <t>Тариф на тех/содерж-18,60, СОИ-факт,  вознаграждение домкома-73,92 с помещения</t>
  </si>
  <si>
    <t>Погрузка и вывоз веток и мусора  /август 2022г</t>
  </si>
  <si>
    <t>За услуги по установке модемной связи  /июль 2022г</t>
  </si>
  <si>
    <t>Вывоз мусора с контейнерной площадки  /сентябрь 2022г</t>
  </si>
  <si>
    <t>Демонтаж тамб.двери, бетонирование тамб.площадки 2п /сентябрь 2022г</t>
  </si>
  <si>
    <t>Ремонт крыши спуска в подвал 1п  /сентябрь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</si>
  <si>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</si>
  <si>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</si>
  <si>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</si>
  <si>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Диагностика газового оборудования /сентябрь 2022г</t>
  </si>
  <si>
    <t>Подготовка подъезда к ремонту 2п  /октябрь 2022г</t>
  </si>
  <si>
    <t>Демонтаж газовой трубы 4п  /октябрь 2022г</t>
  </si>
  <si>
    <t>Уборка и вывоз с мусорной площадки  /октябрь 2022г</t>
  </si>
  <si>
    <t>Ремонт приямка у 2-го подъезда  /октябрь 2022г</t>
  </si>
  <si>
    <t>Замена автомата защиты кв.55  /октябрь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</si>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</sst>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sz val="9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4" fontId="3" fillId="0" borderId="6" xfId="0" applyNumberFormat="1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vertical="top" wrapText="1"/>
    </xf>
    <xf numFmtId="0" fontId="8" fillId="0" borderId="4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0" fontId="8" fillId="0" borderId="7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0" fontId="8" fillId="0" borderId="9" xfId="0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9" fillId="0" borderId="11" xfId="0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0" fillId="0" borderId="29" xfId="0" applyBorder="1" applyAlignment="1">
      <alignment vertical="top" wrapText="1"/>
    </xf>
    <xf numFmtId="4" fontId="2" fillId="0" borderId="12" xfId="0" applyNumberFormat="1" applyFont="1" applyBorder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4" fontId="7" fillId="0" borderId="0" xfId="0" applyNumberFormat="1" applyFont="1" applyFill="1" applyBorder="1" applyAlignment="1">
      <alignment vertical="top"/>
    </xf>
    <xf numFmtId="4" fontId="7" fillId="0" borderId="0" xfId="0" applyNumberFormat="1" applyFont="1" applyAlignment="1">
      <alignment vertical="top"/>
    </xf>
    <xf numFmtId="4" fontId="7" fillId="0" borderId="0" xfId="0" applyNumberFormat="1" applyFont="1" applyBorder="1" applyAlignment="1">
      <alignment vertical="top"/>
    </xf>
    <xf numFmtId="4" fontId="11" fillId="0" borderId="6" xfId="0" applyNumberFormat="1" applyFont="1" applyBorder="1" applyAlignment="1">
      <alignment vertical="top"/>
    </xf>
    <xf numFmtId="4" fontId="11" fillId="0" borderId="8" xfId="0" applyNumberFormat="1" applyFont="1" applyBorder="1" applyAlignment="1">
      <alignment vertical="top"/>
    </xf>
    <xf numFmtId="4" fontId="11" fillId="0" borderId="14" xfId="0" applyNumberFormat="1" applyFont="1" applyBorder="1" applyAlignment="1">
      <alignment vertical="top"/>
    </xf>
    <xf numFmtId="4" fontId="7" fillId="0" borderId="15" xfId="0" applyNumberFormat="1" applyFont="1" applyBorder="1" applyAlignment="1">
      <alignment vertical="top"/>
    </xf>
    <xf numFmtId="4" fontId="11" fillId="0" borderId="28" xfId="0" applyNumberFormat="1" applyFont="1" applyBorder="1" applyAlignment="1">
      <alignment vertical="top"/>
    </xf>
    <xf numFmtId="4" fontId="7" fillId="0" borderId="19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11" fillId="0" borderId="35" xfId="0" applyNumberFormat="1" applyFont="1" applyBorder="1" applyAlignment="1">
      <alignment vertical="top"/>
    </xf>
    <xf numFmtId="0" fontId="0" fillId="0" borderId="0" xfId="0"/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/>
    </xf>
    <xf numFmtId="0" fontId="5" fillId="0" borderId="25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3" xfId="0" applyBorder="1" applyAlignment="1">
      <alignment vertical="top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0" borderId="0" xfId="0" applyFont="1" applyAlignment="1"/>
    <xf numFmtId="0" fontId="5" fillId="0" borderId="22" xfId="0" applyFont="1" applyBorder="1" applyAlignment="1">
      <alignment horizontal="left" vertical="top"/>
    </xf>
    <xf numFmtId="0" fontId="7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4" fontId="2" fillId="0" borderId="11" xfId="0" applyNumberFormat="1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4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2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13" zoomScaleNormal="100" workbookViewId="0">
      <selection activeCell="A26" sqref="A26:C26"/>
    </sheetView>
  </sheetViews>
  <sheetFormatPr defaultRowHeight="13.2" x14ac:dyDescent="0.25"/>
  <cols>
    <col min="1" max="1" width="15.5546875" customWidth="1"/>
    <col min="2" max="2" width="25.77734375" customWidth="1"/>
    <col min="3" max="3" width="35.21875" customWidth="1"/>
    <col min="4" max="4" width="33.33203125" customWidth="1"/>
  </cols>
  <sheetData>
    <row r="1" spans="1:10" ht="17.399999999999999" x14ac:dyDescent="0.3">
      <c r="B1" s="40" t="s">
        <v>17</v>
      </c>
      <c r="C1" s="40"/>
      <c r="D1" s="40"/>
      <c r="E1" s="40"/>
      <c r="F1" s="40"/>
      <c r="G1" s="40"/>
      <c r="H1" s="40"/>
      <c r="I1" s="40"/>
      <c r="J1" s="40"/>
    </row>
    <row r="2" spans="1:10" ht="16.5" customHeight="1" thickBot="1" x14ac:dyDescent="0.35">
      <c r="B2" s="41" t="s">
        <v>51</v>
      </c>
      <c r="C2" s="41"/>
      <c r="D2" s="41"/>
      <c r="E2" s="41"/>
      <c r="F2" s="41"/>
      <c r="G2" s="41"/>
      <c r="H2" s="41"/>
      <c r="I2" s="41"/>
      <c r="J2" s="41"/>
    </row>
    <row r="3" spans="1:10" ht="40.200000000000003" thickBot="1" x14ac:dyDescent="0.35">
      <c r="A3" s="54" t="s">
        <v>34</v>
      </c>
      <c r="B3" s="54"/>
      <c r="C3" s="55"/>
      <c r="D3" s="24" t="s">
        <v>45</v>
      </c>
      <c r="E3" s="23"/>
      <c r="F3" s="23"/>
      <c r="G3" s="23"/>
      <c r="H3" s="23"/>
      <c r="I3" s="23"/>
      <c r="J3" s="23"/>
    </row>
    <row r="4" spans="1:10" ht="15.6" x14ac:dyDescent="0.3">
      <c r="B4" s="65" t="s">
        <v>30</v>
      </c>
      <c r="C4" s="65"/>
      <c r="D4" s="3">
        <v>-233928.78</v>
      </c>
    </row>
    <row r="5" spans="1:10" ht="15.6" x14ac:dyDescent="0.3">
      <c r="B5" s="42" t="s">
        <v>31</v>
      </c>
      <c r="C5" s="42"/>
      <c r="D5" s="42"/>
      <c r="E5" s="42"/>
      <c r="F5" s="42"/>
      <c r="G5" s="42"/>
      <c r="H5" s="42"/>
      <c r="I5" s="42"/>
      <c r="J5" s="42"/>
    </row>
    <row r="6" spans="1:10" ht="19.5" customHeight="1" thickBot="1" x14ac:dyDescent="0.35">
      <c r="B6" s="2" t="s">
        <v>32</v>
      </c>
      <c r="D6" s="3">
        <v>-330018.78000000003</v>
      </c>
    </row>
    <row r="7" spans="1:10" ht="17.399999999999999" customHeight="1" thickBot="1" x14ac:dyDescent="0.3">
      <c r="A7" s="67" t="s">
        <v>8</v>
      </c>
      <c r="B7" s="68"/>
      <c r="C7" s="8" t="s">
        <v>9</v>
      </c>
      <c r="D7" s="9" t="s">
        <v>52</v>
      </c>
    </row>
    <row r="8" spans="1:10" ht="16.2" customHeight="1" thickBot="1" x14ac:dyDescent="0.3">
      <c r="A8" s="69">
        <v>992242.04</v>
      </c>
      <c r="B8" s="70"/>
      <c r="C8" s="25">
        <v>996014.11</v>
      </c>
      <c r="D8" s="26">
        <f>D6+C8-A8</f>
        <v>-326246.71000000008</v>
      </c>
    </row>
    <row r="9" spans="1:10" s="27" customFormat="1" ht="10.8" customHeight="1" thickBot="1" x14ac:dyDescent="0.3">
      <c r="A9" s="71" t="s">
        <v>7</v>
      </c>
      <c r="B9" s="72"/>
      <c r="C9" s="72"/>
      <c r="D9" s="73"/>
    </row>
    <row r="10" spans="1:10" ht="16.5" customHeight="1" x14ac:dyDescent="0.25">
      <c r="A10" s="10" t="s">
        <v>10</v>
      </c>
      <c r="B10" s="11">
        <v>8681.7099999999991</v>
      </c>
      <c r="C10" s="12">
        <v>10369.02</v>
      </c>
      <c r="D10" s="5">
        <f>C10-B10</f>
        <v>1687.3100000000013</v>
      </c>
    </row>
    <row r="11" spans="1:10" ht="15.75" customHeight="1" x14ac:dyDescent="0.25">
      <c r="A11" s="13" t="s">
        <v>11</v>
      </c>
      <c r="B11" s="14">
        <v>44219.86</v>
      </c>
      <c r="C11" s="15">
        <v>43743.45</v>
      </c>
      <c r="D11" s="6">
        <f>C11-B11</f>
        <v>-476.41000000000349</v>
      </c>
    </row>
    <row r="12" spans="1:10" ht="16.5" customHeight="1" x14ac:dyDescent="0.25">
      <c r="A12" s="13" t="s">
        <v>13</v>
      </c>
      <c r="B12" s="14">
        <v>24145.27</v>
      </c>
      <c r="C12" s="15">
        <v>30984.5</v>
      </c>
      <c r="D12" s="6">
        <f>C12-B12</f>
        <v>6839.23</v>
      </c>
    </row>
    <row r="13" spans="1:10" ht="17.25" customHeight="1" thickBot="1" x14ac:dyDescent="0.3">
      <c r="A13" s="16" t="s">
        <v>16</v>
      </c>
      <c r="B13" s="17">
        <v>10731.76</v>
      </c>
      <c r="C13" s="18">
        <v>7676.55</v>
      </c>
      <c r="D13" s="19">
        <f>C13-B13</f>
        <v>-3055.21</v>
      </c>
    </row>
    <row r="14" spans="1:10" ht="16.5" customHeight="1" thickBot="1" x14ac:dyDescent="0.3">
      <c r="A14" s="20" t="s">
        <v>12</v>
      </c>
      <c r="B14" s="21">
        <f>SUM(B10:B13)</f>
        <v>87778.599999999991</v>
      </c>
      <c r="C14" s="22">
        <f>SUM(C10:C13)</f>
        <v>92773.52</v>
      </c>
      <c r="D14" s="7">
        <f>SUM(D10:D13)</f>
        <v>4994.9199999999973</v>
      </c>
    </row>
    <row r="15" spans="1:10" ht="15.6" customHeight="1" x14ac:dyDescent="0.25">
      <c r="B15" s="66" t="s">
        <v>4</v>
      </c>
      <c r="C15" s="66"/>
      <c r="D15" s="4">
        <f>D8+81381.97</f>
        <v>-244864.74000000008</v>
      </c>
    </row>
    <row r="16" spans="1:10" s="28" customFormat="1" ht="16.2" thickBot="1" x14ac:dyDescent="0.3">
      <c r="B16" s="29" t="s">
        <v>2</v>
      </c>
    </row>
    <row r="17" spans="1:4" ht="13.8" x14ac:dyDescent="0.25">
      <c r="A17" s="56" t="s">
        <v>18</v>
      </c>
      <c r="B17" s="57"/>
      <c r="C17" s="57"/>
      <c r="D17" s="34">
        <v>24226.53</v>
      </c>
    </row>
    <row r="18" spans="1:4" ht="15.6" customHeight="1" x14ac:dyDescent="0.25">
      <c r="A18" s="58" t="s">
        <v>19</v>
      </c>
      <c r="B18" s="49"/>
      <c r="C18" s="49"/>
      <c r="D18" s="35">
        <v>7376.44</v>
      </c>
    </row>
    <row r="19" spans="1:4" ht="15.6" customHeight="1" x14ac:dyDescent="0.25">
      <c r="A19" s="58" t="s">
        <v>20</v>
      </c>
      <c r="B19" s="49"/>
      <c r="C19" s="49"/>
      <c r="D19" s="35">
        <v>21385.42</v>
      </c>
    </row>
    <row r="20" spans="1:4" ht="15.6" customHeight="1" x14ac:dyDescent="0.25">
      <c r="A20" s="58" t="s">
        <v>0</v>
      </c>
      <c r="B20" s="49"/>
      <c r="C20" s="49"/>
      <c r="D20" s="35">
        <v>28813.65</v>
      </c>
    </row>
    <row r="21" spans="1:4" ht="15.6" customHeight="1" x14ac:dyDescent="0.25">
      <c r="A21" s="58" t="s">
        <v>21</v>
      </c>
      <c r="B21" s="49"/>
      <c r="C21" s="49"/>
      <c r="D21" s="35">
        <v>394856.28</v>
      </c>
    </row>
    <row r="22" spans="1:4" ht="15.6" customHeight="1" x14ac:dyDescent="0.25">
      <c r="A22" s="58" t="s">
        <v>22</v>
      </c>
      <c r="B22" s="49"/>
      <c r="C22" s="49"/>
      <c r="D22" s="35">
        <v>13570.42</v>
      </c>
    </row>
    <row r="23" spans="1:4" ht="15.6" customHeight="1" x14ac:dyDescent="0.25">
      <c r="A23" s="58" t="s">
        <v>23</v>
      </c>
      <c r="B23" s="49"/>
      <c r="C23" s="49"/>
      <c r="D23" s="35">
        <v>121060.33</v>
      </c>
    </row>
    <row r="24" spans="1:4" ht="15.6" customHeight="1" x14ac:dyDescent="0.25">
      <c r="A24" s="58" t="s">
        <v>60</v>
      </c>
      <c r="B24" s="49"/>
      <c r="C24" s="49"/>
      <c r="D24" s="35">
        <v>66632</v>
      </c>
    </row>
    <row r="25" spans="1:4" ht="15.6" customHeight="1" x14ac:dyDescent="0.25">
      <c r="A25" s="58" t="s">
        <v>29</v>
      </c>
      <c r="B25" s="49"/>
      <c r="C25" s="49"/>
      <c r="D25" s="35">
        <v>5946.42</v>
      </c>
    </row>
    <row r="26" spans="1:4" ht="15.6" customHeight="1" thickBot="1" x14ac:dyDescent="0.3">
      <c r="A26" s="61" t="s">
        <v>24</v>
      </c>
      <c r="B26" s="62"/>
      <c r="C26" s="62"/>
      <c r="D26" s="43">
        <v>15600</v>
      </c>
    </row>
    <row r="27" spans="1:4" ht="15" customHeight="1" thickBot="1" x14ac:dyDescent="0.3">
      <c r="A27" s="50" t="s">
        <v>1</v>
      </c>
      <c r="B27" s="51"/>
      <c r="C27" s="51"/>
      <c r="D27" s="39">
        <f>SUM(D17:D26)</f>
        <v>699467.49000000011</v>
      </c>
    </row>
    <row r="28" spans="1:4" ht="28.5" customHeight="1" thickBot="1" x14ac:dyDescent="0.3">
      <c r="B28" s="63" t="s">
        <v>14</v>
      </c>
      <c r="C28" s="64"/>
      <c r="D28" s="64"/>
    </row>
    <row r="29" spans="1:4" ht="15.75" customHeight="1" x14ac:dyDescent="0.25">
      <c r="A29" s="56" t="s">
        <v>25</v>
      </c>
      <c r="B29" s="57"/>
      <c r="C29" s="57"/>
      <c r="D29" s="34">
        <v>8993.58</v>
      </c>
    </row>
    <row r="30" spans="1:4" ht="15.75" customHeight="1" x14ac:dyDescent="0.25">
      <c r="A30" s="58" t="s">
        <v>26</v>
      </c>
      <c r="B30" s="49"/>
      <c r="C30" s="49"/>
      <c r="D30" s="35">
        <v>49526.27</v>
      </c>
    </row>
    <row r="31" spans="1:4" ht="15.75" customHeight="1" x14ac:dyDescent="0.25">
      <c r="A31" s="58" t="s">
        <v>27</v>
      </c>
      <c r="B31" s="49"/>
      <c r="C31" s="49"/>
      <c r="D31" s="35">
        <v>28341.9</v>
      </c>
    </row>
    <row r="32" spans="1:4" ht="15.75" customHeight="1" thickBot="1" x14ac:dyDescent="0.3">
      <c r="A32" s="59" t="s">
        <v>28</v>
      </c>
      <c r="B32" s="60"/>
      <c r="C32" s="60"/>
      <c r="D32" s="36">
        <v>15669.01</v>
      </c>
    </row>
    <row r="33" spans="1:4" ht="15.75" customHeight="1" thickBot="1" x14ac:dyDescent="0.3">
      <c r="A33" s="74" t="s">
        <v>15</v>
      </c>
      <c r="B33" s="75"/>
      <c r="C33" s="75"/>
      <c r="D33" s="37">
        <f>SUM(D29:D32)</f>
        <v>102530.76</v>
      </c>
    </row>
    <row r="34" spans="1:4" ht="17.399999999999999" customHeight="1" thickBot="1" x14ac:dyDescent="0.3">
      <c r="B34" s="30" t="s">
        <v>5</v>
      </c>
    </row>
    <row r="35" spans="1:4" ht="13.8" x14ac:dyDescent="0.25">
      <c r="A35" s="76" t="s">
        <v>35</v>
      </c>
      <c r="B35" s="57"/>
      <c r="C35" s="57"/>
      <c r="D35" s="34">
        <f>15066.9+15066.9+15066.9</f>
        <v>45200.7</v>
      </c>
    </row>
    <row r="36" spans="1:4" ht="13.8" customHeight="1" x14ac:dyDescent="0.25">
      <c r="A36" s="45" t="s">
        <v>36</v>
      </c>
      <c r="B36" s="46"/>
      <c r="C36" s="47"/>
      <c r="D36" s="35">
        <f>2602.1+8710.1</f>
        <v>11312.2</v>
      </c>
    </row>
    <row r="37" spans="1:4" ht="13.8" customHeight="1" x14ac:dyDescent="0.25">
      <c r="A37" s="45" t="s">
        <v>37</v>
      </c>
      <c r="B37" s="46"/>
      <c r="C37" s="47"/>
      <c r="D37" s="35">
        <f>2269.3+2269.3</f>
        <v>4538.6000000000004</v>
      </c>
    </row>
    <row r="38" spans="1:4" ht="13.8" customHeight="1" x14ac:dyDescent="0.25">
      <c r="A38" s="45" t="s">
        <v>38</v>
      </c>
      <c r="B38" s="46"/>
      <c r="C38" s="47"/>
      <c r="D38" s="35">
        <v>628.9</v>
      </c>
    </row>
    <row r="39" spans="1:4" ht="13.8" customHeight="1" x14ac:dyDescent="0.25">
      <c r="A39" s="45" t="s">
        <v>39</v>
      </c>
      <c r="B39" s="46"/>
      <c r="C39" s="47"/>
      <c r="D39" s="35">
        <v>1765.9</v>
      </c>
    </row>
    <row r="40" spans="1:4" ht="13.8" customHeight="1" x14ac:dyDescent="0.25">
      <c r="A40" s="45" t="s">
        <v>40</v>
      </c>
      <c r="B40" s="46"/>
      <c r="C40" s="47"/>
      <c r="D40" s="35">
        <f>888.2+260</f>
        <v>1148.2</v>
      </c>
    </row>
    <row r="41" spans="1:4" ht="13.8" customHeight="1" x14ac:dyDescent="0.25">
      <c r="A41" s="45" t="s">
        <v>41</v>
      </c>
      <c r="B41" s="46"/>
      <c r="C41" s="47"/>
      <c r="D41" s="35">
        <v>1244.3</v>
      </c>
    </row>
    <row r="42" spans="1:4" ht="13.8" customHeight="1" x14ac:dyDescent="0.25">
      <c r="A42" s="45" t="s">
        <v>42</v>
      </c>
      <c r="B42" s="46"/>
      <c r="C42" s="47"/>
      <c r="D42" s="35">
        <v>550.6</v>
      </c>
    </row>
    <row r="43" spans="1:4" ht="13.8" customHeight="1" x14ac:dyDescent="0.25">
      <c r="A43" s="45" t="s">
        <v>43</v>
      </c>
      <c r="B43" s="46"/>
      <c r="C43" s="47"/>
      <c r="D43" s="35">
        <v>285.3</v>
      </c>
    </row>
    <row r="44" spans="1:4" ht="13.8" customHeight="1" x14ac:dyDescent="0.25">
      <c r="A44" s="45" t="s">
        <v>44</v>
      </c>
      <c r="B44" s="46"/>
      <c r="C44" s="47"/>
      <c r="D44" s="35">
        <v>70976.210000000006</v>
      </c>
    </row>
    <row r="45" spans="1:4" s="44" customFormat="1" ht="13.8" customHeight="1" x14ac:dyDescent="0.25">
      <c r="A45" s="45" t="s">
        <v>47</v>
      </c>
      <c r="B45" s="46"/>
      <c r="C45" s="47"/>
      <c r="D45" s="35">
        <v>6200</v>
      </c>
    </row>
    <row r="46" spans="1:4" ht="13.8" customHeight="1" x14ac:dyDescent="0.25">
      <c r="A46" s="45" t="s">
        <v>46</v>
      </c>
      <c r="B46" s="46"/>
      <c r="C46" s="47"/>
      <c r="D46" s="35">
        <f>538.6+2263.6</f>
        <v>2802.2</v>
      </c>
    </row>
    <row r="47" spans="1:4" ht="13.8" customHeight="1" x14ac:dyDescent="0.25">
      <c r="A47" s="45" t="s">
        <v>48</v>
      </c>
      <c r="B47" s="46"/>
      <c r="C47" s="47"/>
      <c r="D47" s="35">
        <v>1888.6</v>
      </c>
    </row>
    <row r="48" spans="1:4" ht="13.8" customHeight="1" x14ac:dyDescent="0.25">
      <c r="A48" s="45" t="s">
        <v>49</v>
      </c>
      <c r="B48" s="46"/>
      <c r="C48" s="47"/>
      <c r="D48" s="35">
        <f>1255.2+8927.8</f>
        <v>10183</v>
      </c>
    </row>
    <row r="49" spans="1:4" ht="13.8" customHeight="1" x14ac:dyDescent="0.25">
      <c r="A49" s="45" t="s">
        <v>50</v>
      </c>
      <c r="B49" s="46"/>
      <c r="C49" s="47"/>
      <c r="D49" s="35">
        <v>8326.1</v>
      </c>
    </row>
    <row r="50" spans="1:4" ht="13.8" customHeight="1" x14ac:dyDescent="0.25">
      <c r="A50" s="45" t="s">
        <v>54</v>
      </c>
      <c r="B50" s="46"/>
      <c r="C50" s="47"/>
      <c r="D50" s="35">
        <v>28500</v>
      </c>
    </row>
    <row r="51" spans="1:4" ht="13.8" customHeight="1" x14ac:dyDescent="0.25">
      <c r="A51" s="45" t="s">
        <v>55</v>
      </c>
      <c r="B51" s="46"/>
      <c r="C51" s="47"/>
      <c r="D51" s="35">
        <v>896.9</v>
      </c>
    </row>
    <row r="52" spans="1:4" ht="13.8" customHeight="1" x14ac:dyDescent="0.25">
      <c r="A52" s="45" t="s">
        <v>56</v>
      </c>
      <c r="B52" s="46"/>
      <c r="C52" s="47"/>
      <c r="D52" s="35">
        <v>627.6</v>
      </c>
    </row>
    <row r="53" spans="1:4" ht="13.8" customHeight="1" x14ac:dyDescent="0.25">
      <c r="A53" s="45" t="s">
        <v>57</v>
      </c>
      <c r="B53" s="46"/>
      <c r="C53" s="47"/>
      <c r="D53" s="35">
        <v>5763.6</v>
      </c>
    </row>
    <row r="54" spans="1:4" ht="13.8" customHeight="1" x14ac:dyDescent="0.25">
      <c r="A54" s="45" t="s">
        <v>58</v>
      </c>
      <c r="B54" s="46"/>
      <c r="C54" s="47"/>
      <c r="D54" s="35">
        <v>3980.8</v>
      </c>
    </row>
    <row r="55" spans="1:4" ht="13.8" customHeight="1" thickBot="1" x14ac:dyDescent="0.3">
      <c r="A55" s="45" t="s">
        <v>59</v>
      </c>
      <c r="B55" s="46"/>
      <c r="C55" s="47"/>
      <c r="D55" s="35">
        <v>784.4</v>
      </c>
    </row>
    <row r="56" spans="1:4" ht="13.8" hidden="1" customHeight="1" x14ac:dyDescent="0.25">
      <c r="A56" s="45"/>
      <c r="B56" s="46"/>
      <c r="C56" s="47"/>
      <c r="D56" s="35"/>
    </row>
    <row r="57" spans="1:4" ht="13.8" hidden="1" customHeight="1" x14ac:dyDescent="0.25">
      <c r="A57" s="45"/>
      <c r="B57" s="46"/>
      <c r="C57" s="47"/>
      <c r="D57" s="35"/>
    </row>
    <row r="58" spans="1:4" ht="13.8" hidden="1" customHeight="1" x14ac:dyDescent="0.25">
      <c r="A58" s="45"/>
      <c r="B58" s="46"/>
      <c r="C58" s="47"/>
      <c r="D58" s="35"/>
    </row>
    <row r="59" spans="1:4" ht="13.8" hidden="1" customHeight="1" x14ac:dyDescent="0.25">
      <c r="A59" s="45"/>
      <c r="B59" s="46"/>
      <c r="C59" s="47"/>
      <c r="D59" s="35"/>
    </row>
    <row r="60" spans="1:4" ht="13.8" hidden="1" customHeight="1" x14ac:dyDescent="0.25">
      <c r="A60" s="45"/>
      <c r="B60" s="46"/>
      <c r="C60" s="47"/>
      <c r="D60" s="35"/>
    </row>
    <row r="61" spans="1:4" ht="13.8" hidden="1" customHeight="1" x14ac:dyDescent="0.25">
      <c r="A61" s="45"/>
      <c r="B61" s="46"/>
      <c r="C61" s="47"/>
      <c r="D61" s="35"/>
    </row>
    <row r="62" spans="1:4" ht="13.8" hidden="1" customHeight="1" x14ac:dyDescent="0.25">
      <c r="A62" s="45"/>
      <c r="B62" s="46"/>
      <c r="C62" s="47"/>
      <c r="D62" s="35"/>
    </row>
    <row r="63" spans="1:4" ht="13.8" hidden="1" customHeight="1" x14ac:dyDescent="0.25">
      <c r="A63" s="45"/>
      <c r="B63" s="46"/>
      <c r="C63" s="47"/>
      <c r="D63" s="35"/>
    </row>
    <row r="64" spans="1:4" ht="13.8" hidden="1" x14ac:dyDescent="0.25">
      <c r="A64" s="48"/>
      <c r="B64" s="49"/>
      <c r="C64" s="49"/>
      <c r="D64" s="35"/>
    </row>
    <row r="65" spans="1:4" ht="15.75" hidden="1" customHeight="1" x14ac:dyDescent="0.25">
      <c r="A65" s="48"/>
      <c r="B65" s="49"/>
      <c r="C65" s="49"/>
      <c r="D65" s="35"/>
    </row>
    <row r="66" spans="1:4" ht="15.75" hidden="1" customHeight="1" x14ac:dyDescent="0.25">
      <c r="A66" s="48"/>
      <c r="B66" s="49"/>
      <c r="C66" s="49"/>
      <c r="D66" s="35"/>
    </row>
    <row r="67" spans="1:4" ht="15.75" hidden="1" customHeight="1" x14ac:dyDescent="0.25">
      <c r="A67" s="48"/>
      <c r="B67" s="49"/>
      <c r="C67" s="49"/>
      <c r="D67" s="35"/>
    </row>
    <row r="68" spans="1:4" ht="15.75" hidden="1" customHeight="1" x14ac:dyDescent="0.25">
      <c r="A68" s="48"/>
      <c r="B68" s="49"/>
      <c r="C68" s="49"/>
      <c r="D68" s="35"/>
    </row>
    <row r="69" spans="1:4" ht="15.75" hidden="1" customHeight="1" x14ac:dyDescent="0.25">
      <c r="A69" s="48"/>
      <c r="B69" s="49"/>
      <c r="C69" s="49"/>
      <c r="D69" s="35"/>
    </row>
    <row r="70" spans="1:4" ht="15.75" hidden="1" customHeight="1" x14ac:dyDescent="0.25">
      <c r="A70" s="48"/>
      <c r="B70" s="49"/>
      <c r="C70" s="49"/>
      <c r="D70" s="35"/>
    </row>
    <row r="71" spans="1:4" ht="15.75" hidden="1" customHeight="1" x14ac:dyDescent="0.25">
      <c r="A71" s="48"/>
      <c r="B71" s="49"/>
      <c r="C71" s="49"/>
      <c r="D71" s="35"/>
    </row>
    <row r="72" spans="1:4" ht="15.75" hidden="1" customHeight="1" thickBot="1" x14ac:dyDescent="0.3">
      <c r="A72" s="52"/>
      <c r="B72" s="53"/>
      <c r="C72" s="53"/>
      <c r="D72" s="38"/>
    </row>
    <row r="73" spans="1:4" ht="15" customHeight="1" thickBot="1" x14ac:dyDescent="0.3">
      <c r="A73" s="50" t="s">
        <v>3</v>
      </c>
      <c r="B73" s="51"/>
      <c r="C73" s="51"/>
      <c r="D73" s="39">
        <f>SUM(D35:D72)</f>
        <v>207604.11000000002</v>
      </c>
    </row>
    <row r="74" spans="1:4" ht="17.25" customHeight="1" x14ac:dyDescent="0.25">
      <c r="B74" s="30" t="s">
        <v>6</v>
      </c>
      <c r="C74" s="1"/>
      <c r="D74" s="31">
        <f>D33+D27+D73</f>
        <v>1009602.3600000001</v>
      </c>
    </row>
    <row r="75" spans="1:4" ht="13.8" x14ac:dyDescent="0.25">
      <c r="B75" s="30" t="s">
        <v>33</v>
      </c>
      <c r="C75" s="1"/>
      <c r="D75" s="32">
        <f>C8-D74</f>
        <v>-13588.250000000116</v>
      </c>
    </row>
    <row r="76" spans="1:4" ht="15" customHeight="1" x14ac:dyDescent="0.25">
      <c r="B76" s="30" t="s">
        <v>53</v>
      </c>
      <c r="C76" s="1"/>
      <c r="D76" s="33">
        <f>D4+D75</f>
        <v>-247517.03000000012</v>
      </c>
    </row>
  </sheetData>
  <mergeCells count="62">
    <mergeCell ref="A45:C45"/>
    <mergeCell ref="A25:C25"/>
    <mergeCell ref="A43:C43"/>
    <mergeCell ref="A62:C62"/>
    <mergeCell ref="A44:C44"/>
    <mergeCell ref="A46:C46"/>
    <mergeCell ref="A47:C47"/>
    <mergeCell ref="A48:C48"/>
    <mergeCell ref="A39:C39"/>
    <mergeCell ref="A55:C55"/>
    <mergeCell ref="A27:C27"/>
    <mergeCell ref="A29:C29"/>
    <mergeCell ref="A30:C30"/>
    <mergeCell ref="A31:C31"/>
    <mergeCell ref="A59:C59"/>
    <mergeCell ref="A58:C58"/>
    <mergeCell ref="A54:C54"/>
    <mergeCell ref="A49:C49"/>
    <mergeCell ref="A50:C50"/>
    <mergeCell ref="A51:C51"/>
    <mergeCell ref="A52:C52"/>
    <mergeCell ref="A53:C53"/>
    <mergeCell ref="A36:C36"/>
    <mergeCell ref="A33:C33"/>
    <mergeCell ref="A35:C35"/>
    <mergeCell ref="A38:C38"/>
    <mergeCell ref="A41:C41"/>
    <mergeCell ref="B4:C4"/>
    <mergeCell ref="B15:C15"/>
    <mergeCell ref="A7:B7"/>
    <mergeCell ref="A8:B8"/>
    <mergeCell ref="A9:D9"/>
    <mergeCell ref="A3:C3"/>
    <mergeCell ref="A40:C40"/>
    <mergeCell ref="A71:C71"/>
    <mergeCell ref="A42:C42"/>
    <mergeCell ref="A37:C37"/>
    <mergeCell ref="A17:C17"/>
    <mergeCell ref="A18:C18"/>
    <mergeCell ref="A19:C19"/>
    <mergeCell ref="A20:C20"/>
    <mergeCell ref="A21:C21"/>
    <mergeCell ref="A32:C32"/>
    <mergeCell ref="A22:C22"/>
    <mergeCell ref="A23:C23"/>
    <mergeCell ref="A24:C24"/>
    <mergeCell ref="A26:C26"/>
    <mergeCell ref="B28:D28"/>
    <mergeCell ref="A68:C68"/>
    <mergeCell ref="A69:C69"/>
    <mergeCell ref="A70:C70"/>
    <mergeCell ref="A63:C63"/>
    <mergeCell ref="A73:C73"/>
    <mergeCell ref="A72:C72"/>
    <mergeCell ref="A67:C67"/>
    <mergeCell ref="A66:C66"/>
    <mergeCell ref="A65:C65"/>
    <mergeCell ref="A60:C60"/>
    <mergeCell ref="A61:C61"/>
    <mergeCell ref="A56:C56"/>
    <mergeCell ref="A64:C64"/>
    <mergeCell ref="A57:C5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2023-03-02T08:50:49Z</cp:lastPrinted>
  <dcterms:created xsi:type="dcterms:W3CDTF">2012-01-24T09:54:37Z</dcterms:created>
  <dcterms:modified xsi:type="dcterms:W3CDTF">2023-03-20T09:41:20Z</dcterms:modified>
</cp:coreProperties>
</file>