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480" yWindow="36" windowWidth="17496" windowHeight="11016"/>
  </bookViews>
  <sheets>
    <sheet name="2022" sheetId="1" r:id="rId1"/>
  </sheets>
  <calcPr calcId="144525" refMode="R1C1"/>
</workbook>
</file>

<file path=xl/calcChain.xml><?xml version="1.0" encoding="utf-8"?>
<calcChain xmlns="http://schemas.openxmlformats.org/spreadsheetml/2006/main">
  <c r="D15" i="1" l="1"/>
  <c r="D52" i="1" l="1"/>
  <c r="D44" i="1" l="1"/>
  <c r="D41" i="1" l="1"/>
  <c r="D39" i="1" l="1"/>
  <c r="D37" i="1"/>
  <c r="D33" i="1" l="1"/>
  <c r="D26" i="1"/>
  <c r="D65" i="1" l="1"/>
  <c r="D67" i="1" s="1"/>
  <c r="D13" i="1" l="1"/>
  <c r="C14" i="1"/>
  <c r="B14" i="1"/>
  <c r="D12" i="1"/>
  <c r="D11" i="1"/>
  <c r="D10" i="1"/>
  <c r="D8" i="1"/>
  <c r="D14" i="1" l="1"/>
  <c r="D68" i="1"/>
  <c r="D69" i="1" s="1"/>
</calcChain>
</file>

<file path=xl/sharedStrings.xml><?xml version="1.0" encoding="utf-8"?>
<sst xmlns="http://schemas.openxmlformats.org/spreadsheetml/2006/main" count="56" uniqueCount="56">
  <si>
    <t>Услуги по приему платежей (Система "Город")</t>
  </si>
  <si>
    <t>ИТОГО расходов на содержание жилья</t>
  </si>
  <si>
    <t>3. Расходы на содержание жилья</t>
  </si>
  <si>
    <t>ИТОГО расходов по подрядным работам</t>
  </si>
  <si>
    <t>Задолженность без учета начислений последнего месяца</t>
  </si>
  <si>
    <t>5. Расходы по подрядным работам</t>
  </si>
  <si>
    <t xml:space="preserve">6. Всего расходов                                               </t>
  </si>
  <si>
    <t>в том числе:</t>
  </si>
  <si>
    <t>Начислено всего</t>
  </si>
  <si>
    <t>Поступило всего</t>
  </si>
  <si>
    <t>ГВС на содержание ОИ</t>
  </si>
  <si>
    <t>ХВС на содержание ОИ</t>
  </si>
  <si>
    <t>Всего на содержание ОИ</t>
  </si>
  <si>
    <t>Эл.эн. на содержание ОИ</t>
  </si>
  <si>
    <t>4. Расходы на коммунальные ресурсы, используемые в целях содержания общего имущества</t>
  </si>
  <si>
    <t>ИТОГО расходов на коммунальные ресурсы</t>
  </si>
  <si>
    <t>Отведение стоков ОИ</t>
  </si>
  <si>
    <t>ОТЧЕТ по дому ВАСИЛЬЕВА, 40</t>
  </si>
  <si>
    <t>Аварийная служба</t>
  </si>
  <si>
    <t xml:space="preserve">Услуги паспортной службы </t>
  </si>
  <si>
    <t xml:space="preserve">Услуги по начислению </t>
  </si>
  <si>
    <t xml:space="preserve">Услуги по содержанию МКД </t>
  </si>
  <si>
    <t xml:space="preserve">Услуги ТО газового оборудования </t>
  </si>
  <si>
    <t xml:space="preserve">Тех. обслуживание узла учета тепловой энергии  </t>
  </si>
  <si>
    <t xml:space="preserve">Услуги управления МКД </t>
  </si>
  <si>
    <t xml:space="preserve">Расходы по ГВС на содержание ОИ  </t>
  </si>
  <si>
    <t xml:space="preserve">Расходы по ХВС на содержание ОИ </t>
  </si>
  <si>
    <t xml:space="preserve">Расходы по эл.энергии на содержание ОИ  </t>
  </si>
  <si>
    <t xml:space="preserve">Расходы по отведению стоков на содержание ОИ </t>
  </si>
  <si>
    <t>Расходы на общедомовые нужды</t>
  </si>
  <si>
    <t>1. Средства на счете дома на 01.01.2022г.</t>
  </si>
  <si>
    <t>2. Начисления и поступления за 2022 год</t>
  </si>
  <si>
    <t>Входящее сальдо по оплате на 01.01.2022г.</t>
  </si>
  <si>
    <t xml:space="preserve">7. Накопительный счет за 2022 год                                </t>
  </si>
  <si>
    <t>Ремонт уличного освещения   /январь 2022г</t>
  </si>
  <si>
    <t>Год постройки-1963, кирпичный, газифицирован, количество этажей-5, количество подъездов-4, количество жилых квартир-67, кол-во нежилых помещений-1, общая площадь дома-4041,90, кол-во зарегистрированных-105</t>
  </si>
  <si>
    <t>Замена врезки с-мы отопления (Мария-Ра)  /март 2022г</t>
  </si>
  <si>
    <t>Ремонт  освещения   /март 2022г</t>
  </si>
  <si>
    <t>Снятие, ремонт, покраска и установка козырька  1п  /март 2022г</t>
  </si>
  <si>
    <t>Установка п/ящиков 4п  /март 2022г</t>
  </si>
  <si>
    <t>Весенняя уборка придомовой территории, вывоз мусора  /апрель 2022г</t>
  </si>
  <si>
    <t>Замена прожектора 4п  /май 2022г</t>
  </si>
  <si>
    <t>Опиловка, погрузка и вывоз веток и мусора  /июнь 2022г</t>
  </si>
  <si>
    <t>Ремонт подъездного освещения  /август 2022г</t>
  </si>
  <si>
    <t>Ремонт стояка канализации в подвале  /август 2022г</t>
  </si>
  <si>
    <t>Замена стояков системы отопления кв.57  /август 2022г</t>
  </si>
  <si>
    <t>Замена стояков системы ХВС, ГВС кв.4,8  /сентябрь 2022г</t>
  </si>
  <si>
    <t>за   2022 год</t>
  </si>
  <si>
    <t>Задолженность на 01.01.2023г.</t>
  </si>
  <si>
    <t xml:space="preserve">8. Средства на счете дома на 01.01.2023г.    </t>
  </si>
  <si>
    <t>Тариф на тех/содерж-21,04, СОИ-факт</t>
  </si>
  <si>
    <t>Поверочные работы и промывка расходомера  /апрель 2022г</t>
  </si>
  <si>
    <t>Ремонт канализации кв.4  /октябрь 2022г</t>
  </si>
  <si>
    <t>Ремонт лавочек 2,3п  /октябрь 2022г</t>
  </si>
  <si>
    <t>Замена стояков отопления кв.2, 3, 4    /  ноябрь 2022г</t>
  </si>
  <si>
    <t>Установка пластиковых окон 2,4п  /декабрь 2022г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</si>
</sst>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0"/>
      <name val="Arial Cyr"/>
      <charset val="204"/>
    </font>
    <font>
      <b/>
      <sz val="14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8"/>
      <name val="Arial Cyr"/>
      <charset val="204"/>
    </font>
    <font>
      <b/>
      <sz val="10"/>
      <name val="Arial Cyr"/>
      <charset val="204"/>
    </font>
    <font>
      <b/>
      <u/>
      <sz val="14"/>
      <name val="Arial Cyr"/>
      <charset val="204"/>
    </font>
    <font>
      <b/>
      <sz val="11"/>
      <name val="Arial Cyr"/>
      <charset val="204"/>
    </font>
    <font>
      <sz val="11"/>
      <name val="Arial Cyr"/>
      <charset val="204"/>
    </font>
    <font>
      <sz val="8"/>
      <name val="Arial Narrow"/>
      <family val="2"/>
      <charset val="204"/>
    </font>
    <font>
      <b/>
      <sz val="8"/>
      <name val="Arial Narrow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2" fillId="0" borderId="0" xfId="0" applyFont="1"/>
    <xf numFmtId="4" fontId="2" fillId="0" borderId="0" xfId="0" applyNumberFormat="1" applyFont="1"/>
    <xf numFmtId="4" fontId="7" fillId="2" borderId="0" xfId="0" applyNumberFormat="1" applyFont="1" applyFill="1" applyAlignment="1">
      <alignment vertical="top"/>
    </xf>
    <xf numFmtId="4" fontId="3" fillId="0" borderId="6" xfId="0" applyNumberFormat="1" applyFont="1" applyBorder="1" applyAlignment="1">
      <alignment vertical="top"/>
    </xf>
    <xf numFmtId="4" fontId="3" fillId="0" borderId="8" xfId="0" applyNumberFormat="1" applyFont="1" applyBorder="1" applyAlignment="1">
      <alignment vertical="top"/>
    </xf>
    <xf numFmtId="0" fontId="9" fillId="0" borderId="4" xfId="0" applyFont="1" applyBorder="1" applyAlignment="1">
      <alignment vertical="top"/>
    </xf>
    <xf numFmtId="4" fontId="3" fillId="0" borderId="12" xfId="0" applyNumberFormat="1" applyFont="1" applyBorder="1" applyAlignment="1">
      <alignment vertical="top"/>
    </xf>
    <xf numFmtId="4" fontId="3" fillId="0" borderId="13" xfId="0" applyNumberFormat="1" applyFont="1" applyBorder="1" applyAlignment="1">
      <alignment vertical="top"/>
    </xf>
    <xf numFmtId="0" fontId="9" fillId="0" borderId="7" xfId="0" applyFont="1" applyBorder="1" applyAlignment="1">
      <alignment vertical="top"/>
    </xf>
    <xf numFmtId="4" fontId="3" fillId="0" borderId="3" xfId="0" applyNumberFormat="1" applyFont="1" applyBorder="1" applyAlignment="1">
      <alignment vertical="top"/>
    </xf>
    <xf numFmtId="4" fontId="3" fillId="0" borderId="2" xfId="0" applyNumberFormat="1" applyFont="1" applyBorder="1" applyAlignment="1">
      <alignment vertical="top"/>
    </xf>
    <xf numFmtId="0" fontId="7" fillId="0" borderId="16" xfId="0" applyFont="1" applyBorder="1" applyAlignment="1">
      <alignment horizontal="center" vertical="top"/>
    </xf>
    <xf numFmtId="0" fontId="7" fillId="0" borderId="17" xfId="0" applyFont="1" applyBorder="1" applyAlignment="1">
      <alignment vertical="top" wrapText="1"/>
    </xf>
    <xf numFmtId="4" fontId="3" fillId="0" borderId="18" xfId="0" applyNumberFormat="1" applyFont="1" applyBorder="1" applyAlignment="1">
      <alignment vertical="top"/>
    </xf>
    <xf numFmtId="4" fontId="2" fillId="0" borderId="17" xfId="0" applyNumberFormat="1" applyFont="1" applyBorder="1" applyAlignment="1">
      <alignment vertical="top"/>
    </xf>
    <xf numFmtId="0" fontId="2" fillId="0" borderId="0" xfId="0" applyFont="1" applyAlignment="1">
      <alignment vertical="top"/>
    </xf>
    <xf numFmtId="0" fontId="0" fillId="0" borderId="0" xfId="0" applyAlignment="1">
      <alignment vertical="top"/>
    </xf>
    <xf numFmtId="4" fontId="2" fillId="0" borderId="0" xfId="0" applyNumberFormat="1" applyFont="1" applyFill="1" applyBorder="1" applyAlignment="1">
      <alignment vertical="top"/>
    </xf>
    <xf numFmtId="4" fontId="2" fillId="0" borderId="0" xfId="0" applyNumberFormat="1" applyFont="1" applyAlignment="1">
      <alignment vertical="top"/>
    </xf>
    <xf numFmtId="4" fontId="2" fillId="0" borderId="0" xfId="0" applyNumberFormat="1" applyFont="1" applyBorder="1" applyAlignment="1">
      <alignment vertical="top"/>
    </xf>
    <xf numFmtId="4" fontId="3" fillId="0" borderId="21" xfId="0" applyNumberFormat="1" applyFont="1" applyBorder="1" applyAlignment="1">
      <alignment vertical="top"/>
    </xf>
    <xf numFmtId="4" fontId="2" fillId="0" borderId="22" xfId="0" applyNumberFormat="1" applyFont="1" applyBorder="1" applyAlignment="1">
      <alignment vertical="top"/>
    </xf>
    <xf numFmtId="0" fontId="0" fillId="0" borderId="23" xfId="0" applyBorder="1" applyAlignment="1">
      <alignment vertical="top" wrapText="1"/>
    </xf>
    <xf numFmtId="0" fontId="0" fillId="0" borderId="0" xfId="0"/>
    <xf numFmtId="0" fontId="0" fillId="0" borderId="0" xfId="0"/>
    <xf numFmtId="0" fontId="0" fillId="0" borderId="0" xfId="0"/>
    <xf numFmtId="0" fontId="1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2" fillId="0" borderId="0" xfId="0" applyFont="1" applyAlignment="1"/>
    <xf numFmtId="4" fontId="2" fillId="0" borderId="10" xfId="0" applyNumberFormat="1" applyFont="1" applyBorder="1" applyAlignment="1">
      <alignment horizontal="right" vertical="top"/>
    </xf>
    <xf numFmtId="4" fontId="2" fillId="0" borderId="11" xfId="0" applyNumberFormat="1" applyFont="1" applyBorder="1" applyAlignment="1">
      <alignment horizontal="right" vertical="top"/>
    </xf>
    <xf numFmtId="0" fontId="3" fillId="0" borderId="0" xfId="0" applyFont="1" applyAlignment="1">
      <alignment vertical="top"/>
    </xf>
    <xf numFmtId="0" fontId="9" fillId="0" borderId="20" xfId="0" applyFont="1" applyBorder="1" applyAlignment="1">
      <alignment vertical="top"/>
    </xf>
    <xf numFmtId="0" fontId="10" fillId="0" borderId="19" xfId="0" applyFont="1" applyBorder="1" applyAlignment="1">
      <alignment vertical="top"/>
    </xf>
    <xf numFmtId="4" fontId="2" fillId="0" borderId="16" xfId="0" applyNumberFormat="1" applyFont="1" applyBorder="1" applyAlignment="1">
      <alignment vertical="top"/>
    </xf>
    <xf numFmtId="4" fontId="2" fillId="0" borderId="25" xfId="0" applyNumberFormat="1" applyFont="1" applyBorder="1" applyAlignment="1">
      <alignment vertical="top"/>
    </xf>
    <xf numFmtId="0" fontId="0" fillId="0" borderId="26" xfId="0" applyBorder="1" applyAlignment="1">
      <alignment vertical="top" wrapText="1"/>
    </xf>
    <xf numFmtId="0" fontId="0" fillId="0" borderId="27" xfId="0" applyBorder="1" applyAlignment="1">
      <alignment vertical="top" wrapText="1"/>
    </xf>
    <xf numFmtId="0" fontId="0" fillId="0" borderId="28" xfId="0" applyBorder="1" applyAlignment="1">
      <alignment vertical="top" wrapText="1"/>
    </xf>
    <xf numFmtId="0" fontId="0" fillId="0" borderId="7" xfId="0" applyBorder="1" applyAlignment="1">
      <alignment vertical="top" wrapText="1"/>
    </xf>
    <xf numFmtId="0" fontId="0" fillId="0" borderId="1" xfId="0" applyBorder="1" applyAlignment="1">
      <alignment vertical="top"/>
    </xf>
    <xf numFmtId="0" fontId="0" fillId="0" borderId="1" xfId="0" applyBorder="1" applyAlignment="1">
      <alignment vertical="top" wrapText="1"/>
    </xf>
    <xf numFmtId="0" fontId="5" fillId="0" borderId="13" xfId="0" applyFont="1" applyBorder="1" applyAlignment="1">
      <alignment horizontal="left" vertical="top"/>
    </xf>
    <xf numFmtId="0" fontId="7" fillId="0" borderId="14" xfId="0" applyFont="1" applyBorder="1" applyAlignment="1">
      <alignment horizontal="center" vertical="top"/>
    </xf>
    <xf numFmtId="0" fontId="5" fillId="0" borderId="15" xfId="0" applyFont="1" applyBorder="1" applyAlignment="1">
      <alignment horizontal="center" vertical="top"/>
    </xf>
    <xf numFmtId="4" fontId="2" fillId="0" borderId="9" xfId="0" applyNumberFormat="1" applyFont="1" applyBorder="1" applyAlignment="1">
      <alignment horizontal="right" vertical="top"/>
    </xf>
    <xf numFmtId="0" fontId="3" fillId="0" borderId="10" xfId="0" applyFont="1" applyBorder="1" applyAlignment="1">
      <alignment horizontal="right" vertical="top"/>
    </xf>
    <xf numFmtId="4" fontId="8" fillId="0" borderId="25" xfId="0" applyNumberFormat="1" applyFont="1" applyBorder="1" applyAlignment="1"/>
    <xf numFmtId="0" fontId="8" fillId="0" borderId="25" xfId="0" applyFont="1" applyBorder="1" applyAlignment="1"/>
    <xf numFmtId="0" fontId="8" fillId="0" borderId="15" xfId="0" applyFont="1" applyBorder="1" applyAlignment="1"/>
    <xf numFmtId="0" fontId="0" fillId="0" borderId="7" xfId="0" applyBorder="1" applyAlignment="1">
      <alignment vertical="top"/>
    </xf>
    <xf numFmtId="0" fontId="5" fillId="0" borderId="19" xfId="0" applyFont="1" applyBorder="1" applyAlignment="1">
      <alignment vertical="top"/>
    </xf>
    <xf numFmtId="0" fontId="0" fillId="0" borderId="16" xfId="0" applyBorder="1" applyAlignment="1">
      <alignment vertical="top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0" fillId="0" borderId="4" xfId="0" applyBorder="1" applyAlignment="1">
      <alignment vertical="top" wrapText="1"/>
    </xf>
    <xf numFmtId="0" fontId="0" fillId="0" borderId="5" xfId="0" applyBorder="1" applyAlignment="1">
      <alignment vertical="top"/>
    </xf>
    <xf numFmtId="0" fontId="0" fillId="0" borderId="4" xfId="0" applyBorder="1" applyAlignment="1">
      <alignment vertical="top"/>
    </xf>
    <xf numFmtId="0" fontId="0" fillId="0" borderId="20" xfId="0" applyBorder="1" applyAlignment="1">
      <alignment vertical="top"/>
    </xf>
    <xf numFmtId="0" fontId="0" fillId="0" borderId="3" xfId="0" applyBorder="1" applyAlignment="1">
      <alignment vertical="top"/>
    </xf>
    <xf numFmtId="0" fontId="0" fillId="0" borderId="0" xfId="0" applyAlignment="1">
      <alignment vertical="top" wrapText="1"/>
    </xf>
    <xf numFmtId="0" fontId="0" fillId="0" borderId="24" xfId="0" applyBorder="1" applyAlignment="1">
      <alignment vertical="top" wrapText="1"/>
    </xf>
    <xf numFmtId="0" fontId="2" fillId="0" borderId="0" xfId="0" applyFont="1" applyAlignme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9"/>
  <sheetViews>
    <sheetView tabSelected="1" topLeftCell="A19" zoomScaleNormal="100" workbookViewId="0">
      <selection activeCell="C28" sqref="C28"/>
    </sheetView>
  </sheetViews>
  <sheetFormatPr defaultRowHeight="13.2" x14ac:dyDescent="0.25"/>
  <cols>
    <col min="1" max="1" width="15.5546875" customWidth="1"/>
    <col min="2" max="2" width="27.109375" customWidth="1"/>
    <col min="3" max="3" width="31" customWidth="1"/>
    <col min="4" max="4" width="34.77734375" customWidth="1"/>
  </cols>
  <sheetData>
    <row r="1" spans="1:10" ht="17.399999999999999" x14ac:dyDescent="0.3">
      <c r="B1" s="27" t="s">
        <v>17</v>
      </c>
      <c r="C1" s="27"/>
      <c r="D1" s="27"/>
      <c r="E1" s="27"/>
      <c r="F1" s="27"/>
      <c r="G1" s="27"/>
      <c r="H1" s="27"/>
      <c r="I1" s="27"/>
      <c r="J1" s="27"/>
    </row>
    <row r="2" spans="1:10" ht="18" thickBot="1" x14ac:dyDescent="0.35">
      <c r="B2" s="28" t="s">
        <v>47</v>
      </c>
      <c r="C2" s="28"/>
      <c r="D2" s="28"/>
      <c r="E2" s="28"/>
      <c r="F2" s="28"/>
      <c r="G2" s="28"/>
      <c r="H2" s="28"/>
      <c r="I2" s="28"/>
      <c r="J2" s="28"/>
    </row>
    <row r="3" spans="1:10" ht="43.2" customHeight="1" thickBot="1" x14ac:dyDescent="0.3">
      <c r="A3" s="61" t="s">
        <v>35</v>
      </c>
      <c r="B3" s="61"/>
      <c r="C3" s="62"/>
      <c r="D3" s="23" t="s">
        <v>50</v>
      </c>
    </row>
    <row r="4" spans="1:10" ht="15.6" x14ac:dyDescent="0.3">
      <c r="B4" s="63" t="s">
        <v>30</v>
      </c>
      <c r="C4" s="63"/>
      <c r="D4" s="2">
        <v>-974181.97</v>
      </c>
    </row>
    <row r="5" spans="1:10" ht="15.6" x14ac:dyDescent="0.3">
      <c r="B5" s="29" t="s">
        <v>31</v>
      </c>
      <c r="C5" s="29"/>
      <c r="D5" s="29"/>
      <c r="E5" s="29"/>
      <c r="F5" s="29"/>
      <c r="G5" s="29"/>
      <c r="H5" s="29"/>
      <c r="I5" s="29"/>
      <c r="J5" s="29"/>
    </row>
    <row r="6" spans="1:10" ht="19.5" customHeight="1" thickBot="1" x14ac:dyDescent="0.3">
      <c r="B6" s="32" t="s">
        <v>32</v>
      </c>
      <c r="D6" s="19">
        <v>-725832.46</v>
      </c>
    </row>
    <row r="7" spans="1:10" ht="13.8" customHeight="1" thickBot="1" x14ac:dyDescent="0.3">
      <c r="A7" s="44" t="s">
        <v>8</v>
      </c>
      <c r="B7" s="45"/>
      <c r="C7" s="12" t="s">
        <v>9</v>
      </c>
      <c r="D7" s="13" t="s">
        <v>48</v>
      </c>
    </row>
    <row r="8" spans="1:10" ht="16.2" customHeight="1" thickBot="1" x14ac:dyDescent="0.3">
      <c r="A8" s="46">
        <v>954353.09</v>
      </c>
      <c r="B8" s="47"/>
      <c r="C8" s="30">
        <v>923472.82</v>
      </c>
      <c r="D8" s="31">
        <f>D6+C8-A8</f>
        <v>-756712.73</v>
      </c>
    </row>
    <row r="9" spans="1:10" ht="12.75" customHeight="1" thickBot="1" x14ac:dyDescent="0.3">
      <c r="A9" s="48" t="s">
        <v>7</v>
      </c>
      <c r="B9" s="49"/>
      <c r="C9" s="49"/>
      <c r="D9" s="50"/>
    </row>
    <row r="10" spans="1:10" ht="15.6" customHeight="1" x14ac:dyDescent="0.25">
      <c r="A10" s="6" t="s">
        <v>10</v>
      </c>
      <c r="B10" s="7">
        <v>19891.87</v>
      </c>
      <c r="C10" s="8">
        <v>13690.05</v>
      </c>
      <c r="D10" s="4">
        <f>C10-B10</f>
        <v>-6201.82</v>
      </c>
    </row>
    <row r="11" spans="1:10" ht="15" customHeight="1" x14ac:dyDescent="0.25">
      <c r="A11" s="9" t="s">
        <v>11</v>
      </c>
      <c r="B11" s="10">
        <v>2658.21</v>
      </c>
      <c r="C11" s="11">
        <v>1760.35</v>
      </c>
      <c r="D11" s="5">
        <f>C11-B11</f>
        <v>-897.86000000000013</v>
      </c>
    </row>
    <row r="12" spans="1:10" s="26" customFormat="1" ht="15" customHeight="1" x14ac:dyDescent="0.25">
      <c r="A12" s="9" t="s">
        <v>13</v>
      </c>
      <c r="B12" s="10">
        <v>15613.34</v>
      </c>
      <c r="C12" s="11">
        <v>6570.62</v>
      </c>
      <c r="D12" s="5">
        <f>C12-B12</f>
        <v>-9042.7200000000012</v>
      </c>
    </row>
    <row r="13" spans="1:10" s="26" customFormat="1" ht="15" customHeight="1" thickBot="1" x14ac:dyDescent="0.3">
      <c r="A13" s="33" t="s">
        <v>16</v>
      </c>
      <c r="B13" s="10">
        <v>4026.09</v>
      </c>
      <c r="C13" s="11">
        <v>2456.25</v>
      </c>
      <c r="D13" s="14">
        <f>C13-B13</f>
        <v>-1569.8400000000001</v>
      </c>
    </row>
    <row r="14" spans="1:10" ht="16.2" customHeight="1" thickBot="1" x14ac:dyDescent="0.3">
      <c r="A14" s="34" t="s">
        <v>12</v>
      </c>
      <c r="B14" s="35">
        <f>SUM(B10:B13)</f>
        <v>42189.509999999995</v>
      </c>
      <c r="C14" s="36">
        <f>SUM(C10:C13)</f>
        <v>24477.27</v>
      </c>
      <c r="D14" s="15">
        <f>SUM(D10:D13)</f>
        <v>-17712.240000000002</v>
      </c>
    </row>
    <row r="15" spans="1:10" ht="15.75" customHeight="1" x14ac:dyDescent="0.25">
      <c r="B15" s="43" t="s">
        <v>4</v>
      </c>
      <c r="C15" s="43"/>
      <c r="D15" s="3">
        <f>D8+93587.37</f>
        <v>-663125.36</v>
      </c>
    </row>
    <row r="16" spans="1:10" ht="16.2" thickBot="1" x14ac:dyDescent="0.35">
      <c r="B16" s="1" t="s">
        <v>2</v>
      </c>
    </row>
    <row r="17" spans="1:4" ht="16.8" customHeight="1" x14ac:dyDescent="0.25">
      <c r="A17" s="58" t="s">
        <v>18</v>
      </c>
      <c r="B17" s="57"/>
      <c r="C17" s="57"/>
      <c r="D17" s="4">
        <v>27080.73</v>
      </c>
    </row>
    <row r="18" spans="1:4" ht="16.8" customHeight="1" x14ac:dyDescent="0.25">
      <c r="A18" s="51" t="s">
        <v>19</v>
      </c>
      <c r="B18" s="41"/>
      <c r="C18" s="41"/>
      <c r="D18" s="5">
        <v>8245.48</v>
      </c>
    </row>
    <row r="19" spans="1:4" s="26" customFormat="1" ht="16.8" customHeight="1" x14ac:dyDescent="0.25">
      <c r="A19" s="51" t="s">
        <v>20</v>
      </c>
      <c r="B19" s="41"/>
      <c r="C19" s="41"/>
      <c r="D19" s="5">
        <v>21820.400000000001</v>
      </c>
    </row>
    <row r="20" spans="1:4" s="26" customFormat="1" ht="16.8" customHeight="1" x14ac:dyDescent="0.25">
      <c r="A20" s="51" t="s">
        <v>0</v>
      </c>
      <c r="B20" s="41"/>
      <c r="C20" s="41"/>
      <c r="D20" s="5">
        <v>16801.84</v>
      </c>
    </row>
    <row r="21" spans="1:4" s="26" customFormat="1" ht="16.8" customHeight="1" x14ac:dyDescent="0.25">
      <c r="A21" s="51" t="s">
        <v>21</v>
      </c>
      <c r="B21" s="41"/>
      <c r="C21" s="41"/>
      <c r="D21" s="5">
        <v>441375.48</v>
      </c>
    </row>
    <row r="22" spans="1:4" s="26" customFormat="1" ht="16.8" customHeight="1" x14ac:dyDescent="0.25">
      <c r="A22" s="51" t="s">
        <v>22</v>
      </c>
      <c r="B22" s="41"/>
      <c r="C22" s="41"/>
      <c r="D22" s="5">
        <v>11158.99</v>
      </c>
    </row>
    <row r="23" spans="1:4" s="26" customFormat="1" ht="16.8" customHeight="1" x14ac:dyDescent="0.25">
      <c r="A23" s="51" t="s">
        <v>24</v>
      </c>
      <c r="B23" s="41"/>
      <c r="C23" s="41"/>
      <c r="D23" s="5">
        <v>133867.73000000001</v>
      </c>
    </row>
    <row r="24" spans="1:4" s="26" customFormat="1" ht="16.8" customHeight="1" x14ac:dyDescent="0.25">
      <c r="A24" s="51" t="s">
        <v>23</v>
      </c>
      <c r="B24" s="41"/>
      <c r="C24" s="41"/>
      <c r="D24" s="5">
        <v>12000</v>
      </c>
    </row>
    <row r="25" spans="1:4" s="26" customFormat="1" ht="16.8" customHeight="1" thickBot="1" x14ac:dyDescent="0.3">
      <c r="A25" s="51" t="s">
        <v>29</v>
      </c>
      <c r="B25" s="41"/>
      <c r="C25" s="41"/>
      <c r="D25" s="5">
        <v>24000</v>
      </c>
    </row>
    <row r="26" spans="1:4" ht="17.25" customHeight="1" thickBot="1" x14ac:dyDescent="0.3">
      <c r="A26" s="52" t="s">
        <v>1</v>
      </c>
      <c r="B26" s="53"/>
      <c r="C26" s="53"/>
      <c r="D26" s="15">
        <f>SUM(D17:D25)</f>
        <v>696350.65</v>
      </c>
    </row>
    <row r="27" spans="1:4" ht="29.25" customHeight="1" x14ac:dyDescent="0.3">
      <c r="B27" s="54" t="s">
        <v>14</v>
      </c>
      <c r="C27" s="55"/>
      <c r="D27" s="55"/>
    </row>
    <row r="28" spans="1:4" ht="6" customHeight="1" thickBot="1" x14ac:dyDescent="0.3"/>
    <row r="29" spans="1:4" ht="15.75" customHeight="1" x14ac:dyDescent="0.25">
      <c r="A29" s="58" t="s">
        <v>25</v>
      </c>
      <c r="B29" s="57"/>
      <c r="C29" s="57"/>
      <c r="D29" s="4">
        <v>19892.13</v>
      </c>
    </row>
    <row r="30" spans="1:4" ht="15.75" customHeight="1" x14ac:dyDescent="0.25">
      <c r="A30" s="51" t="s">
        <v>26</v>
      </c>
      <c r="B30" s="41"/>
      <c r="C30" s="41"/>
      <c r="D30" s="5">
        <v>3002.04</v>
      </c>
    </row>
    <row r="31" spans="1:4" ht="15.75" customHeight="1" x14ac:dyDescent="0.25">
      <c r="A31" s="51" t="s">
        <v>27</v>
      </c>
      <c r="B31" s="41"/>
      <c r="C31" s="41"/>
      <c r="D31" s="5">
        <v>15613.21</v>
      </c>
    </row>
    <row r="32" spans="1:4" ht="15.75" customHeight="1" thickBot="1" x14ac:dyDescent="0.3">
      <c r="A32" s="59" t="s">
        <v>28</v>
      </c>
      <c r="B32" s="60"/>
      <c r="C32" s="60"/>
      <c r="D32" s="21">
        <v>4025.84</v>
      </c>
    </row>
    <row r="33" spans="1:4" ht="15.75" customHeight="1" thickBot="1" x14ac:dyDescent="0.3">
      <c r="A33" s="52" t="s">
        <v>15</v>
      </c>
      <c r="B33" s="53"/>
      <c r="C33" s="53"/>
      <c r="D33" s="22">
        <f>SUM(D29:D32)</f>
        <v>42533.22</v>
      </c>
    </row>
    <row r="34" spans="1:4" ht="17.399999999999999" customHeight="1" thickBot="1" x14ac:dyDescent="0.3">
      <c r="B34" s="16" t="s">
        <v>5</v>
      </c>
    </row>
    <row r="35" spans="1:4" ht="3" hidden="1" customHeight="1" thickBot="1" x14ac:dyDescent="0.3"/>
    <row r="36" spans="1:4" ht="15.75" customHeight="1" x14ac:dyDescent="0.25">
      <c r="A36" s="56" t="s">
        <v>34</v>
      </c>
      <c r="B36" s="57"/>
      <c r="C36" s="57"/>
      <c r="D36" s="4">
        <v>1257.7</v>
      </c>
    </row>
    <row r="37" spans="1:4" ht="15.75" customHeight="1" x14ac:dyDescent="0.25">
      <c r="A37" s="40" t="s">
        <v>36</v>
      </c>
      <c r="B37" s="41"/>
      <c r="C37" s="41"/>
      <c r="D37" s="5">
        <f>2277.3+2338</f>
        <v>4615.3</v>
      </c>
    </row>
    <row r="38" spans="1:4" ht="15.75" customHeight="1" x14ac:dyDescent="0.25">
      <c r="A38" s="40" t="s">
        <v>37</v>
      </c>
      <c r="B38" s="41"/>
      <c r="C38" s="41"/>
      <c r="D38" s="5">
        <v>1644.7</v>
      </c>
    </row>
    <row r="39" spans="1:4" ht="15.75" customHeight="1" x14ac:dyDescent="0.25">
      <c r="A39" s="40" t="s">
        <v>38</v>
      </c>
      <c r="B39" s="41"/>
      <c r="C39" s="41"/>
      <c r="D39" s="5">
        <f>1269.3+7603.2</f>
        <v>8872.5</v>
      </c>
    </row>
    <row r="40" spans="1:4" s="26" customFormat="1" ht="15.75" customHeight="1" x14ac:dyDescent="0.25">
      <c r="A40" s="40" t="s">
        <v>39</v>
      </c>
      <c r="B40" s="41"/>
      <c r="C40" s="41"/>
      <c r="D40" s="5">
        <v>314.3</v>
      </c>
    </row>
    <row r="41" spans="1:4" ht="15.75" customHeight="1" x14ac:dyDescent="0.25">
      <c r="A41" s="40" t="s">
        <v>40</v>
      </c>
      <c r="B41" s="41"/>
      <c r="C41" s="41"/>
      <c r="D41" s="5">
        <f>2102.1+1588.6</f>
        <v>3690.7</v>
      </c>
    </row>
    <row r="42" spans="1:4" s="26" customFormat="1" ht="15.75" customHeight="1" x14ac:dyDescent="0.25">
      <c r="A42" s="37" t="s">
        <v>51</v>
      </c>
      <c r="B42" s="38"/>
      <c r="C42" s="39"/>
      <c r="D42" s="5">
        <v>8300</v>
      </c>
    </row>
    <row r="43" spans="1:4" ht="14.4" customHeight="1" x14ac:dyDescent="0.25">
      <c r="A43" s="40" t="s">
        <v>41</v>
      </c>
      <c r="B43" s="41"/>
      <c r="C43" s="41"/>
      <c r="D43" s="5">
        <v>1198.5</v>
      </c>
    </row>
    <row r="44" spans="1:4" ht="15" customHeight="1" x14ac:dyDescent="0.25">
      <c r="A44" s="40" t="s">
        <v>42</v>
      </c>
      <c r="B44" s="41"/>
      <c r="C44" s="41"/>
      <c r="D44" s="5">
        <f>23154.8+33192</f>
        <v>56346.8</v>
      </c>
    </row>
    <row r="45" spans="1:4" ht="15" customHeight="1" x14ac:dyDescent="0.25">
      <c r="A45" s="40" t="s">
        <v>43</v>
      </c>
      <c r="B45" s="41"/>
      <c r="C45" s="41"/>
      <c r="D45" s="5">
        <v>2017.8</v>
      </c>
    </row>
    <row r="46" spans="1:4" ht="15.75" customHeight="1" x14ac:dyDescent="0.25">
      <c r="A46" s="40" t="s">
        <v>44</v>
      </c>
      <c r="B46" s="41"/>
      <c r="C46" s="41"/>
      <c r="D46" s="5">
        <v>2041.8</v>
      </c>
    </row>
    <row r="47" spans="1:4" ht="17.25" customHeight="1" x14ac:dyDescent="0.25">
      <c r="A47" s="40" t="s">
        <v>45</v>
      </c>
      <c r="B47" s="41"/>
      <c r="C47" s="41"/>
      <c r="D47" s="5">
        <v>8405.7000000000007</v>
      </c>
    </row>
    <row r="48" spans="1:4" ht="16.5" customHeight="1" x14ac:dyDescent="0.25">
      <c r="A48" s="40" t="s">
        <v>46</v>
      </c>
      <c r="B48" s="41"/>
      <c r="C48" s="41"/>
      <c r="D48" s="5">
        <v>6933.3</v>
      </c>
    </row>
    <row r="49" spans="1:4" s="26" customFormat="1" ht="18" customHeight="1" x14ac:dyDescent="0.25">
      <c r="A49" s="40" t="s">
        <v>52</v>
      </c>
      <c r="B49" s="41"/>
      <c r="C49" s="41"/>
      <c r="D49" s="14">
        <v>335.4</v>
      </c>
    </row>
    <row r="50" spans="1:4" ht="15.75" customHeight="1" x14ac:dyDescent="0.25">
      <c r="A50" s="40" t="s">
        <v>53</v>
      </c>
      <c r="B50" s="41"/>
      <c r="C50" s="41"/>
      <c r="D50" s="14">
        <v>582.1</v>
      </c>
    </row>
    <row r="51" spans="1:4" ht="15.75" customHeight="1" x14ac:dyDescent="0.25">
      <c r="A51" s="40" t="s">
        <v>54</v>
      </c>
      <c r="B51" s="41"/>
      <c r="C51" s="41"/>
      <c r="D51" s="14">
        <v>25968.799999999999</v>
      </c>
    </row>
    <row r="52" spans="1:4" ht="15.75" customHeight="1" thickBot="1" x14ac:dyDescent="0.3">
      <c r="A52" s="40" t="s">
        <v>55</v>
      </c>
      <c r="B52" s="41"/>
      <c r="C52" s="41"/>
      <c r="D52" s="14">
        <f>88122+93850</f>
        <v>181972</v>
      </c>
    </row>
    <row r="53" spans="1:4" ht="15.75" hidden="1" customHeight="1" x14ac:dyDescent="0.25">
      <c r="A53" s="40"/>
      <c r="B53" s="41"/>
      <c r="C53" s="41"/>
      <c r="D53" s="14"/>
    </row>
    <row r="54" spans="1:4" ht="15.75" hidden="1" customHeight="1" x14ac:dyDescent="0.25">
      <c r="A54" s="40"/>
      <c r="B54" s="41"/>
      <c r="C54" s="41"/>
      <c r="D54" s="14"/>
    </row>
    <row r="55" spans="1:4" ht="15.75" hidden="1" customHeight="1" x14ac:dyDescent="0.25">
      <c r="A55" s="40"/>
      <c r="B55" s="41"/>
      <c r="C55" s="41"/>
      <c r="D55" s="14"/>
    </row>
    <row r="56" spans="1:4" s="24" customFormat="1" ht="15.75" hidden="1" customHeight="1" x14ac:dyDescent="0.25">
      <c r="A56" s="42"/>
      <c r="B56" s="41"/>
      <c r="C56" s="41"/>
      <c r="D56" s="5"/>
    </row>
    <row r="57" spans="1:4" s="24" customFormat="1" ht="15.75" hidden="1" customHeight="1" x14ac:dyDescent="0.25">
      <c r="A57" s="40"/>
      <c r="B57" s="41"/>
      <c r="C57" s="41"/>
      <c r="D57" s="14"/>
    </row>
    <row r="58" spans="1:4" s="24" customFormat="1" ht="15.75" hidden="1" customHeight="1" x14ac:dyDescent="0.25">
      <c r="A58" s="40"/>
      <c r="B58" s="41"/>
      <c r="C58" s="41"/>
      <c r="D58" s="14"/>
    </row>
    <row r="59" spans="1:4" s="24" customFormat="1" ht="15.75" hidden="1" customHeight="1" x14ac:dyDescent="0.25">
      <c r="A59" s="40"/>
      <c r="B59" s="41"/>
      <c r="C59" s="41"/>
      <c r="D59" s="14"/>
    </row>
    <row r="60" spans="1:4" s="25" customFormat="1" ht="15.75" hidden="1" customHeight="1" x14ac:dyDescent="0.25">
      <c r="A60" s="40"/>
      <c r="B60" s="41"/>
      <c r="C60" s="41"/>
      <c r="D60" s="14"/>
    </row>
    <row r="61" spans="1:4" s="26" customFormat="1" ht="15.75" hidden="1" customHeight="1" x14ac:dyDescent="0.25">
      <c r="A61" s="40"/>
      <c r="B61" s="41"/>
      <c r="C61" s="41"/>
      <c r="D61" s="14"/>
    </row>
    <row r="62" spans="1:4" s="25" customFormat="1" ht="15.75" hidden="1" customHeight="1" x14ac:dyDescent="0.25">
      <c r="A62" s="40"/>
      <c r="B62" s="41"/>
      <c r="C62" s="41"/>
      <c r="D62" s="14"/>
    </row>
    <row r="63" spans="1:4" s="24" customFormat="1" ht="15.75" hidden="1" customHeight="1" x14ac:dyDescent="0.25">
      <c r="A63" s="40"/>
      <c r="B63" s="41"/>
      <c r="C63" s="41"/>
      <c r="D63" s="14"/>
    </row>
    <row r="64" spans="1:4" ht="15.75" hidden="1" customHeight="1" thickBot="1" x14ac:dyDescent="0.3">
      <c r="A64" s="42"/>
      <c r="B64" s="41"/>
      <c r="C64" s="41"/>
      <c r="D64" s="5"/>
    </row>
    <row r="65" spans="1:4" ht="17.25" customHeight="1" thickBot="1" x14ac:dyDescent="0.3">
      <c r="A65" s="52" t="s">
        <v>3</v>
      </c>
      <c r="B65" s="53"/>
      <c r="C65" s="53"/>
      <c r="D65" s="15">
        <f>SUM(D36:D64)</f>
        <v>314497.40000000002</v>
      </c>
    </row>
    <row r="66" spans="1:4" ht="3.75" customHeight="1" x14ac:dyDescent="0.25"/>
    <row r="67" spans="1:4" ht="16.5" customHeight="1" x14ac:dyDescent="0.25">
      <c r="B67" s="16" t="s">
        <v>6</v>
      </c>
      <c r="C67" s="17"/>
      <c r="D67" s="18">
        <f>D26+D33+D65</f>
        <v>1053381.27</v>
      </c>
    </row>
    <row r="68" spans="1:4" ht="15.6" x14ac:dyDescent="0.25">
      <c r="B68" s="16" t="s">
        <v>33</v>
      </c>
      <c r="C68" s="17"/>
      <c r="D68" s="19">
        <f>C8-D67</f>
        <v>-129908.45000000007</v>
      </c>
    </row>
    <row r="69" spans="1:4" ht="15" customHeight="1" x14ac:dyDescent="0.25">
      <c r="B69" s="16" t="s">
        <v>49</v>
      </c>
      <c r="C69" s="17"/>
      <c r="D69" s="20">
        <f>D4+D68</f>
        <v>-1104090.42</v>
      </c>
    </row>
  </sheetData>
  <mergeCells count="52">
    <mergeCell ref="A64:C64"/>
    <mergeCell ref="A63:C63"/>
    <mergeCell ref="A18:C18"/>
    <mergeCell ref="A3:C3"/>
    <mergeCell ref="A50:C50"/>
    <mergeCell ref="A17:C17"/>
    <mergeCell ref="A19:C19"/>
    <mergeCell ref="A20:C20"/>
    <mergeCell ref="A44:C44"/>
    <mergeCell ref="A38:C38"/>
    <mergeCell ref="A39:C39"/>
    <mergeCell ref="A24:C24"/>
    <mergeCell ref="A37:C37"/>
    <mergeCell ref="A22:C22"/>
    <mergeCell ref="A25:C25"/>
    <mergeCell ref="B4:C4"/>
    <mergeCell ref="A65:C65"/>
    <mergeCell ref="A21:C21"/>
    <mergeCell ref="B27:D27"/>
    <mergeCell ref="A33:C33"/>
    <mergeCell ref="A36:C36"/>
    <mergeCell ref="A26:C26"/>
    <mergeCell ref="A29:C29"/>
    <mergeCell ref="A30:C30"/>
    <mergeCell ref="A31:C31"/>
    <mergeCell ref="A45:C45"/>
    <mergeCell ref="A46:C46"/>
    <mergeCell ref="A41:C41"/>
    <mergeCell ref="A48:C48"/>
    <mergeCell ref="A32:C32"/>
    <mergeCell ref="A43:C43"/>
    <mergeCell ref="A40:C40"/>
    <mergeCell ref="B15:C15"/>
    <mergeCell ref="A7:B7"/>
    <mergeCell ref="A8:B8"/>
    <mergeCell ref="A9:D9"/>
    <mergeCell ref="A23:C23"/>
    <mergeCell ref="A42:C42"/>
    <mergeCell ref="A60:C60"/>
    <mergeCell ref="A62:C62"/>
    <mergeCell ref="A47:C47"/>
    <mergeCell ref="A57:C57"/>
    <mergeCell ref="A58:C58"/>
    <mergeCell ref="A59:C59"/>
    <mergeCell ref="A56:C56"/>
    <mergeCell ref="A51:C51"/>
    <mergeCell ref="A52:C52"/>
    <mergeCell ref="A53:C53"/>
    <mergeCell ref="A54:C54"/>
    <mergeCell ref="A55:C55"/>
    <mergeCell ref="A61:C61"/>
    <mergeCell ref="A49:C49"/>
  </mergeCells>
  <phoneticPr fontId="4" type="noConversion"/>
  <pageMargins left="0.78740157480314965" right="0.78740157480314965" top="0.31496062992125984" bottom="0.31496062992125984" header="0.51181102362204722" footer="0.51181102362204722"/>
  <pageSetup paperSize="9" scale="8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2022</vt:lpstr>
    </vt:vector>
  </TitlesOfParts>
  <Company>Организация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2023-03-01T09:35:14Z</cp:lastPrinted>
  <dcterms:created xsi:type="dcterms:W3CDTF">2012-01-24T09:54:37Z</dcterms:created>
  <dcterms:modified xsi:type="dcterms:W3CDTF">2023-03-20T09:38:18Z</dcterms:modified>
</cp:coreProperties>
</file>