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9" i="1" l="1"/>
  <c r="D45" i="1" l="1"/>
  <c r="D34" i="1" l="1"/>
  <c r="D37" i="1"/>
  <c r="D44" i="1" l="1"/>
  <c r="D43" i="1" l="1"/>
  <c r="D41" i="1"/>
  <c r="D35" i="1" l="1"/>
  <c r="D11" i="1" l="1"/>
  <c r="D12" i="1"/>
  <c r="D13" i="1"/>
  <c r="D10" i="1"/>
  <c r="D58" i="1" l="1"/>
  <c r="D32" i="1" l="1"/>
  <c r="D26" i="1" l="1"/>
  <c r="C14" i="1"/>
  <c r="B14" i="1"/>
  <c r="D8" i="1" l="1"/>
  <c r="D14" i="1" l="1"/>
  <c r="D60" i="1"/>
  <c r="D61" i="1" s="1"/>
  <c r="D62" i="1" s="1"/>
</calcChain>
</file>

<file path=xl/sharedStrings.xml><?xml version="1.0" encoding="utf-8"?>
<sst xmlns="http://schemas.openxmlformats.org/spreadsheetml/2006/main" count="55" uniqueCount="55">
  <si>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</si>
  <si>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</si>
  <si>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</si>
  <si>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</si>
  <si>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</si>
  <si>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</si>
  <si>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</si>
  <si>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</si>
  <si>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</si>
  <si>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</si>
  <si>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</si>
  <si>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</si>
  <si>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</si>
  <si>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</si>
  <si>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</si>
  <si>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</si>
  <si>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в том числе:</t>
  </si>
  <si>
    <t>Вознаграждение, координация с советом МКД</t>
  </si>
  <si>
    <t>ОТЧЕТ по дому ЛИПОВОГО, 80</t>
  </si>
  <si>
    <t>Аварийная служба</t>
  </si>
  <si>
    <t>Услуги паспортной службы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</si>
  <si>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</si>
  <si>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</si>
  <si>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</si>
  <si>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 xml:space="preserve">Услуги тех.обслуживания узла учета теплоэнергии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</si>
  <si>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</si>
  <si>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</si>
  <si>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</si>
  <si>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</si>
  <si>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отведение стоков на содержание ОИ 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</si>
  <si>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</si>
  <si>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</si>
  <si>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</si>
  <si>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>Год постройки-1972, панельный, газифицирован, количество этажей-5, количество подъездов-4, количество квартир-70, общая площадь дома-3308,10, кол-во зарегистрированных-130</t>
  </si>
  <si>
    <t xml:space="preserve">7. Накопительный счет за 2022 год                                </t>
  </si>
  <si>
    <t>Весенняя уборка придомовой территории, вывоз мусора  /апрель 2022г</t>
  </si>
  <si>
    <t>Ремонт придомового ограждения  /май 2022г</t>
  </si>
  <si>
    <t>Установка информационных табличек  /июль 2022г</t>
  </si>
  <si>
    <t>Ремонт лестничного марша 4 п  /июль 2022г</t>
  </si>
  <si>
    <t>Опиловка, погрузка и вывоз веток и мусора  /август 2022г</t>
  </si>
  <si>
    <t>Ремонт подъездного освещения  /август 2022г</t>
  </si>
  <si>
    <t>Ремонт цоколя /август 2022г</t>
  </si>
  <si>
    <t>Покраска козырьков, обрамление крыльца, ремонт таблички на доме /сентябрь 2022г</t>
  </si>
  <si>
    <t>за    2022 год</t>
  </si>
  <si>
    <t>Задолженность на 01.01.2023г.</t>
  </si>
  <si>
    <t>Монтаж поливочного крана 3п   /май, июнь 2022г</t>
  </si>
  <si>
    <t>Установка пластиковых окон и вывоз мусора после установки окон /февраль 2022г</t>
  </si>
  <si>
    <t xml:space="preserve">8. Средства на счете дома на 01.01.2023г.    </t>
  </si>
  <si>
    <t>Тариф на тех/содерж-21,04, СОИ-факт</t>
  </si>
  <si>
    <t>Поверка ОДПУ  /май 2022г</t>
  </si>
  <si>
    <t>Ремонт подъездного освещения  /октябрь 2022г</t>
  </si>
  <si>
    <t>Ремонт межпанельных швов с а/вышкой  /октябрь 2022г</t>
  </si>
  <si>
    <t>Ремонт подъездного освещения  /ноябрь 2022г</t>
  </si>
  <si>
    <t>Ремонт подъездного освещения  /декабрь 2022г</t>
  </si>
  <si>
    <t>Ремонт межпанельных швов кв.39, 42, 43, 36, 20, 5, 6  /ноябрь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</si>
</sst>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" fontId="7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horizontal="center" vertical="top"/>
    </xf>
    <xf numFmtId="0" fontId="8" fillId="0" borderId="13" xfId="0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0" fontId="8" fillId="0" borderId="17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7" fillId="0" borderId="9" xfId="0" applyFont="1" applyBorder="1" applyAlignment="1">
      <alignment horizontal="center" vertical="top" wrapText="1"/>
    </xf>
    <xf numFmtId="4" fontId="3" fillId="0" borderId="27" xfId="0" applyNumberFormat="1" applyFont="1" applyBorder="1" applyAlignment="1">
      <alignment vertical="top"/>
    </xf>
    <xf numFmtId="0" fontId="10" fillId="0" borderId="0" xfId="0" applyFont="1"/>
    <xf numFmtId="4" fontId="3" fillId="0" borderId="33" xfId="0" applyNumberFormat="1" applyFont="1" applyBorder="1" applyAlignment="1">
      <alignment vertical="top"/>
    </xf>
    <xf numFmtId="4" fontId="3" fillId="0" borderId="34" xfId="0" applyNumberFormat="1" applyFont="1" applyBorder="1" applyAlignment="1">
      <alignment vertical="top"/>
    </xf>
    <xf numFmtId="4" fontId="2" fillId="0" borderId="35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9" fillId="0" borderId="10" xfId="0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0" fontId="8" fillId="0" borderId="31" xfId="0" applyFont="1" applyBorder="1" applyAlignment="1">
      <alignment vertical="top"/>
    </xf>
    <xf numFmtId="4" fontId="3" fillId="0" borderId="32" xfId="0" applyNumberFormat="1" applyFont="1" applyBorder="1" applyAlignment="1">
      <alignment vertical="top"/>
    </xf>
    <xf numFmtId="0" fontId="0" fillId="0" borderId="0" xfId="0" applyAlignment="1"/>
    <xf numFmtId="0" fontId="0" fillId="0" borderId="38" xfId="0" applyBorder="1" applyAlignment="1">
      <alignment vertical="top" wrapText="1"/>
    </xf>
    <xf numFmtId="4" fontId="2" fillId="0" borderId="11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left" indent="2"/>
    </xf>
    <xf numFmtId="4" fontId="2" fillId="0" borderId="0" xfId="0" applyNumberFormat="1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24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25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0" fillId="0" borderId="26" xfId="0" applyNumberFormat="1" applyBorder="1" applyAlignment="1">
      <alignment vertical="top" wrapText="1"/>
    </xf>
    <xf numFmtId="0" fontId="0" fillId="0" borderId="39" xfId="0" applyBorder="1" applyAlignment="1">
      <alignment vertical="top" wrapText="1"/>
    </xf>
    <xf numFmtId="0" fontId="0" fillId="0" borderId="40" xfId="0" applyBorder="1" applyAlignment="1">
      <alignment vertical="top"/>
    </xf>
    <xf numFmtId="0" fontId="0" fillId="0" borderId="41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0" xfId="0" applyFont="1" applyAlignment="1">
      <alignment vertical="top"/>
    </xf>
    <xf numFmtId="0" fontId="5" fillId="0" borderId="15" xfId="0" applyFont="1" applyBorder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37" xfId="0" applyBorder="1" applyAlignment="1">
      <alignment vertical="top" wrapText="1"/>
    </xf>
    <xf numFmtId="0" fontId="5" fillId="0" borderId="20" xfId="0" applyFont="1" applyBorder="1" applyAlignment="1">
      <alignment vertical="top"/>
    </xf>
    <xf numFmtId="0" fontId="0" fillId="0" borderId="8" xfId="0" applyBorder="1" applyAlignment="1">
      <alignment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4" fontId="10" fillId="0" borderId="36" xfId="0" applyNumberFormat="1" applyFont="1" applyBorder="1" applyAlignment="1"/>
    <xf numFmtId="0" fontId="10" fillId="0" borderId="0" xfId="0" applyFont="1" applyBorder="1" applyAlignment="1"/>
    <xf numFmtId="0" fontId="10" fillId="0" borderId="37" xfId="0" applyFont="1" applyBorder="1" applyAlignment="1"/>
    <xf numFmtId="0" fontId="0" fillId="0" borderId="13" xfId="0" applyBorder="1" applyAlignment="1">
      <alignment vertical="top"/>
    </xf>
    <xf numFmtId="0" fontId="0" fillId="0" borderId="21" xfId="0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9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8" xfId="0" applyNumberFormat="1" applyBorder="1" applyAlignment="1">
      <alignment vertical="top" wrapText="1"/>
    </xf>
    <xf numFmtId="0" fontId="0" fillId="0" borderId="29" xfId="0" applyNumberFormat="1" applyBorder="1" applyAlignment="1">
      <alignment vertical="top" wrapText="1"/>
    </xf>
    <xf numFmtId="0" fontId="0" fillId="0" borderId="30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zoomScaleNormal="100" workbookViewId="0">
      <selection activeCell="F3" sqref="F3"/>
    </sheetView>
  </sheetViews>
  <sheetFormatPr defaultRowHeight="13.2" x14ac:dyDescent="0.25"/>
  <cols>
    <col min="1" max="1" width="18.44140625" customWidth="1"/>
    <col min="2" max="2" width="24.88671875" customWidth="1"/>
    <col min="3" max="3" width="32" customWidth="1"/>
    <col min="4" max="4" width="33.21875" customWidth="1"/>
  </cols>
  <sheetData>
    <row r="1" spans="1:10" ht="17.399999999999999" x14ac:dyDescent="0.3">
      <c r="B1" s="33" t="s">
        <v>18</v>
      </c>
      <c r="C1" s="33"/>
      <c r="D1" s="33"/>
      <c r="E1" s="33"/>
      <c r="F1" s="33"/>
      <c r="G1" s="33"/>
      <c r="H1" s="33"/>
      <c r="I1" s="33"/>
      <c r="J1" s="33"/>
    </row>
    <row r="2" spans="1:10" ht="18" thickBot="1" x14ac:dyDescent="0.35">
      <c r="B2" s="34" t="s">
        <v>43</v>
      </c>
      <c r="C2" s="34"/>
      <c r="D2" s="34"/>
      <c r="E2" s="34"/>
      <c r="F2" s="34"/>
      <c r="G2" s="34"/>
      <c r="H2" s="34"/>
      <c r="I2" s="34"/>
      <c r="J2" s="34"/>
    </row>
    <row r="3" spans="1:10" ht="41.4" customHeight="1" thickBot="1" x14ac:dyDescent="0.3">
      <c r="A3" s="53" t="s">
        <v>33</v>
      </c>
      <c r="B3" s="53"/>
      <c r="C3" s="54"/>
      <c r="D3" s="30" t="s">
        <v>48</v>
      </c>
      <c r="G3" s="36"/>
    </row>
    <row r="4" spans="1:10" ht="15.6" x14ac:dyDescent="0.25">
      <c r="B4" s="51" t="s">
        <v>30</v>
      </c>
      <c r="C4" s="51"/>
      <c r="D4" s="15">
        <v>86725.08</v>
      </c>
    </row>
    <row r="5" spans="1:10" ht="15.6" x14ac:dyDescent="0.3">
      <c r="B5" s="35" t="s">
        <v>31</v>
      </c>
      <c r="C5" s="35"/>
      <c r="D5" s="35"/>
      <c r="E5" s="35"/>
      <c r="F5" s="35"/>
      <c r="G5" s="35"/>
      <c r="H5" s="35"/>
      <c r="I5" s="35"/>
      <c r="J5" s="35"/>
    </row>
    <row r="6" spans="1:10" ht="19.5" customHeight="1" thickBot="1" x14ac:dyDescent="0.3">
      <c r="B6" s="38" t="s">
        <v>32</v>
      </c>
      <c r="D6" s="15">
        <v>-101744.43</v>
      </c>
    </row>
    <row r="7" spans="1:10" ht="17.399999999999999" customHeight="1" thickBot="1" x14ac:dyDescent="0.3">
      <c r="A7" s="57" t="s">
        <v>7</v>
      </c>
      <c r="B7" s="58"/>
      <c r="C7" s="2" t="s">
        <v>8</v>
      </c>
      <c r="D7" s="17" t="s">
        <v>44</v>
      </c>
      <c r="F7" s="36"/>
    </row>
    <row r="8" spans="1:10" ht="17.25" customHeight="1" thickBot="1" x14ac:dyDescent="0.3">
      <c r="A8" s="59">
        <v>797832.03</v>
      </c>
      <c r="B8" s="60"/>
      <c r="C8" s="31">
        <v>740418.59</v>
      </c>
      <c r="D8" s="32">
        <f>D6+C8-A8</f>
        <v>-159157.87000000011</v>
      </c>
    </row>
    <row r="9" spans="1:10" s="19" customFormat="1" ht="12.75" customHeight="1" thickBot="1" x14ac:dyDescent="0.3">
      <c r="A9" s="61" t="s">
        <v>16</v>
      </c>
      <c r="B9" s="62"/>
      <c r="C9" s="62"/>
      <c r="D9" s="63"/>
    </row>
    <row r="10" spans="1:10" ht="15.75" customHeight="1" x14ac:dyDescent="0.25">
      <c r="A10" s="3" t="s">
        <v>9</v>
      </c>
      <c r="B10" s="4">
        <v>13739.94</v>
      </c>
      <c r="C10" s="5">
        <v>11998.22</v>
      </c>
      <c r="D10" s="21">
        <f>C10-B10</f>
        <v>-1741.7200000000012</v>
      </c>
    </row>
    <row r="11" spans="1:10" ht="15.75" customHeight="1" x14ac:dyDescent="0.25">
      <c r="A11" s="7" t="s">
        <v>10</v>
      </c>
      <c r="B11" s="8">
        <v>3051.64</v>
      </c>
      <c r="C11" s="24">
        <v>2996.49</v>
      </c>
      <c r="D11" s="9">
        <f t="shared" ref="D11:D13" si="0">C11-B11</f>
        <v>-55.150000000000091</v>
      </c>
    </row>
    <row r="12" spans="1:10" ht="15.75" customHeight="1" x14ac:dyDescent="0.25">
      <c r="A12" s="7" t="s">
        <v>12</v>
      </c>
      <c r="B12" s="8">
        <v>24548.73</v>
      </c>
      <c r="C12" s="24">
        <v>20202.41</v>
      </c>
      <c r="D12" s="9">
        <f t="shared" si="0"/>
        <v>-4346.32</v>
      </c>
    </row>
    <row r="13" spans="1:10" ht="15.75" customHeight="1" thickBot="1" x14ac:dyDescent="0.3">
      <c r="A13" s="27" t="s">
        <v>15</v>
      </c>
      <c r="B13" s="28">
        <v>4623.12</v>
      </c>
      <c r="C13" s="28">
        <v>4295.5200000000004</v>
      </c>
      <c r="D13" s="20">
        <f t="shared" si="0"/>
        <v>-327.59999999999945</v>
      </c>
    </row>
    <row r="14" spans="1:10" ht="16.5" customHeight="1" thickBot="1" x14ac:dyDescent="0.3">
      <c r="A14" s="25" t="s">
        <v>11</v>
      </c>
      <c r="B14" s="26">
        <f>SUM(B10:B13)</f>
        <v>45963.43</v>
      </c>
      <c r="C14" s="22">
        <f>SUM(C10:C13)</f>
        <v>39492.639999999999</v>
      </c>
      <c r="D14" s="23">
        <f>SUM(D10:D13)</f>
        <v>-6470.79</v>
      </c>
    </row>
    <row r="15" spans="1:10" ht="15" customHeight="1" x14ac:dyDescent="0.25">
      <c r="B15" s="52" t="s">
        <v>4</v>
      </c>
      <c r="C15" s="52"/>
      <c r="D15" s="1">
        <f>D8+74963.47</f>
        <v>-84194.400000000111</v>
      </c>
    </row>
    <row r="16" spans="1:10" ht="20.25" customHeight="1" thickBot="1" x14ac:dyDescent="0.3">
      <c r="B16" s="39" t="s">
        <v>2</v>
      </c>
    </row>
    <row r="17" spans="1:4" ht="16.5" customHeight="1" x14ac:dyDescent="0.25">
      <c r="A17" s="64" t="s">
        <v>19</v>
      </c>
      <c r="B17" s="65"/>
      <c r="C17" s="65"/>
      <c r="D17" s="6">
        <v>22164.27</v>
      </c>
    </row>
    <row r="18" spans="1:4" ht="16.5" customHeight="1" x14ac:dyDescent="0.25">
      <c r="A18" s="49" t="s">
        <v>20</v>
      </c>
      <c r="B18" s="50"/>
      <c r="C18" s="50"/>
      <c r="D18" s="9">
        <v>6748.52</v>
      </c>
    </row>
    <row r="19" spans="1:4" ht="16.5" customHeight="1" x14ac:dyDescent="0.25">
      <c r="A19" s="49" t="s">
        <v>21</v>
      </c>
      <c r="B19" s="50"/>
      <c r="C19" s="50"/>
      <c r="D19" s="9">
        <v>18239.740000000002</v>
      </c>
    </row>
    <row r="20" spans="1:4" ht="16.5" customHeight="1" x14ac:dyDescent="0.25">
      <c r="A20" s="49" t="s">
        <v>0</v>
      </c>
      <c r="B20" s="50"/>
      <c r="C20" s="50"/>
      <c r="D20" s="9">
        <v>22068.560000000001</v>
      </c>
    </row>
    <row r="21" spans="1:4" ht="16.5" customHeight="1" x14ac:dyDescent="0.25">
      <c r="A21" s="49" t="s">
        <v>22</v>
      </c>
      <c r="B21" s="50"/>
      <c r="C21" s="50"/>
      <c r="D21" s="9">
        <v>361244.52</v>
      </c>
    </row>
    <row r="22" spans="1:4" ht="16.5" customHeight="1" x14ac:dyDescent="0.25">
      <c r="A22" s="49" t="s">
        <v>25</v>
      </c>
      <c r="B22" s="50"/>
      <c r="C22" s="50"/>
      <c r="D22" s="9">
        <v>109564.27</v>
      </c>
    </row>
    <row r="23" spans="1:4" ht="16.5" customHeight="1" x14ac:dyDescent="0.25">
      <c r="A23" s="49" t="s">
        <v>23</v>
      </c>
      <c r="B23" s="50"/>
      <c r="C23" s="50"/>
      <c r="D23" s="9">
        <v>14288.4</v>
      </c>
    </row>
    <row r="24" spans="1:4" ht="16.5" customHeight="1" thickBot="1" x14ac:dyDescent="0.3">
      <c r="A24" s="49" t="s">
        <v>24</v>
      </c>
      <c r="B24" s="50"/>
      <c r="C24" s="50"/>
      <c r="D24" s="9">
        <v>12240</v>
      </c>
    </row>
    <row r="25" spans="1:4" ht="16.5" hidden="1" customHeight="1" x14ac:dyDescent="0.25">
      <c r="A25" s="49" t="s">
        <v>17</v>
      </c>
      <c r="B25" s="50"/>
      <c r="C25" s="50"/>
      <c r="D25" s="9"/>
    </row>
    <row r="26" spans="1:4" ht="17.25" customHeight="1" thickBot="1" x14ac:dyDescent="0.3">
      <c r="A26" s="55" t="s">
        <v>1</v>
      </c>
      <c r="B26" s="56"/>
      <c r="C26" s="56"/>
      <c r="D26" s="10">
        <f>SUM(D17:D25)</f>
        <v>566558.28</v>
      </c>
    </row>
    <row r="27" spans="1:4" ht="30" customHeight="1" thickBot="1" x14ac:dyDescent="0.35">
      <c r="B27" s="66" t="s">
        <v>13</v>
      </c>
      <c r="C27" s="67"/>
      <c r="D27" s="67"/>
    </row>
    <row r="28" spans="1:4" ht="15.75" customHeight="1" x14ac:dyDescent="0.25">
      <c r="A28" s="64" t="s">
        <v>26</v>
      </c>
      <c r="B28" s="65"/>
      <c r="C28" s="65"/>
      <c r="D28" s="6">
        <v>13867.29</v>
      </c>
    </row>
    <row r="29" spans="1:4" ht="15.75" customHeight="1" x14ac:dyDescent="0.25">
      <c r="A29" s="49" t="s">
        <v>27</v>
      </c>
      <c r="B29" s="50"/>
      <c r="C29" s="50"/>
      <c r="D29" s="9">
        <v>3447.08</v>
      </c>
    </row>
    <row r="30" spans="1:4" ht="15.75" customHeight="1" x14ac:dyDescent="0.25">
      <c r="A30" s="49" t="s">
        <v>28</v>
      </c>
      <c r="B30" s="50"/>
      <c r="C30" s="50"/>
      <c r="D30" s="9">
        <v>27955.55</v>
      </c>
    </row>
    <row r="31" spans="1:4" ht="15.75" customHeight="1" thickBot="1" x14ac:dyDescent="0.3">
      <c r="A31" s="68" t="s">
        <v>29</v>
      </c>
      <c r="B31" s="69"/>
      <c r="C31" s="69"/>
      <c r="D31" s="11">
        <v>4622.46</v>
      </c>
    </row>
    <row r="32" spans="1:4" ht="15.75" customHeight="1" thickBot="1" x14ac:dyDescent="0.3">
      <c r="A32" s="55" t="s">
        <v>14</v>
      </c>
      <c r="B32" s="56"/>
      <c r="C32" s="56"/>
      <c r="D32" s="12">
        <f>SUM(D28:D31)</f>
        <v>49892.38</v>
      </c>
    </row>
    <row r="33" spans="1:4" s="13" customFormat="1" ht="19.2" customHeight="1" thickBot="1" x14ac:dyDescent="0.3">
      <c r="B33" s="14" t="s">
        <v>5</v>
      </c>
    </row>
    <row r="34" spans="1:4" ht="16.2" customHeight="1" x14ac:dyDescent="0.25">
      <c r="A34" s="46" t="s">
        <v>46</v>
      </c>
      <c r="B34" s="47"/>
      <c r="C34" s="48"/>
      <c r="D34" s="6">
        <f>146600+4436.8</f>
        <v>151036.79999999999</v>
      </c>
    </row>
    <row r="35" spans="1:4" ht="17.25" customHeight="1" x14ac:dyDescent="0.25">
      <c r="A35" s="40" t="s">
        <v>35</v>
      </c>
      <c r="B35" s="41"/>
      <c r="C35" s="42"/>
      <c r="D35" s="9">
        <f>2946.1+1169.3</f>
        <v>4115.3999999999996</v>
      </c>
    </row>
    <row r="36" spans="1:4" ht="17.25" customHeight="1" x14ac:dyDescent="0.25">
      <c r="A36" s="40" t="s">
        <v>36</v>
      </c>
      <c r="B36" s="41"/>
      <c r="C36" s="42"/>
      <c r="D36" s="9">
        <v>1281.9000000000001</v>
      </c>
    </row>
    <row r="37" spans="1:4" ht="17.25" customHeight="1" x14ac:dyDescent="0.25">
      <c r="A37" s="40" t="s">
        <v>45</v>
      </c>
      <c r="B37" s="41"/>
      <c r="C37" s="42"/>
      <c r="D37" s="9">
        <f>1041.9+949.3</f>
        <v>1991.2</v>
      </c>
    </row>
    <row r="38" spans="1:4" ht="17.25" customHeight="1" x14ac:dyDescent="0.25">
      <c r="A38" s="40" t="s">
        <v>49</v>
      </c>
      <c r="B38" s="41"/>
      <c r="C38" s="42"/>
      <c r="D38" s="9">
        <v>2600</v>
      </c>
    </row>
    <row r="39" spans="1:4" ht="17.25" customHeight="1" x14ac:dyDescent="0.25">
      <c r="A39" s="40" t="s">
        <v>37</v>
      </c>
      <c r="B39" s="41"/>
      <c r="C39" s="42"/>
      <c r="D39" s="9">
        <v>564.20000000000005</v>
      </c>
    </row>
    <row r="40" spans="1:4" ht="17.25" customHeight="1" x14ac:dyDescent="0.25">
      <c r="A40" s="40" t="s">
        <v>38</v>
      </c>
      <c r="B40" s="41"/>
      <c r="C40" s="42"/>
      <c r="D40" s="9">
        <v>4476.8</v>
      </c>
    </row>
    <row r="41" spans="1:4" ht="17.25" customHeight="1" x14ac:dyDescent="0.25">
      <c r="A41" s="40" t="s">
        <v>39</v>
      </c>
      <c r="B41" s="41"/>
      <c r="C41" s="42"/>
      <c r="D41" s="9">
        <f>1319.3+2798</f>
        <v>4117.3</v>
      </c>
    </row>
    <row r="42" spans="1:4" ht="17.25" customHeight="1" x14ac:dyDescent="0.25">
      <c r="A42" s="43" t="s">
        <v>40</v>
      </c>
      <c r="B42" s="44"/>
      <c r="C42" s="45"/>
      <c r="D42" s="9">
        <v>170</v>
      </c>
    </row>
    <row r="43" spans="1:4" ht="17.25" customHeight="1" x14ac:dyDescent="0.25">
      <c r="A43" s="43" t="s">
        <v>41</v>
      </c>
      <c r="B43" s="44"/>
      <c r="C43" s="45"/>
      <c r="D43" s="9">
        <f>7476.1+26698.5</f>
        <v>34174.6</v>
      </c>
    </row>
    <row r="44" spans="1:4" ht="17.25" customHeight="1" x14ac:dyDescent="0.25">
      <c r="A44" s="43" t="s">
        <v>42</v>
      </c>
      <c r="B44" s="44"/>
      <c r="C44" s="45"/>
      <c r="D44" s="9">
        <f>1518.3+6737.3</f>
        <v>8255.6</v>
      </c>
    </row>
    <row r="45" spans="1:4" ht="17.25" customHeight="1" x14ac:dyDescent="0.25">
      <c r="A45" s="40" t="s">
        <v>50</v>
      </c>
      <c r="B45" s="41"/>
      <c r="C45" s="42"/>
      <c r="D45" s="9">
        <f>85+1315.5</f>
        <v>1400.5</v>
      </c>
    </row>
    <row r="46" spans="1:4" ht="17.25" customHeight="1" x14ac:dyDescent="0.25">
      <c r="A46" s="40" t="s">
        <v>51</v>
      </c>
      <c r="B46" s="41"/>
      <c r="C46" s="42"/>
      <c r="D46" s="9">
        <v>18000</v>
      </c>
    </row>
    <row r="47" spans="1:4" ht="17.25" customHeight="1" x14ac:dyDescent="0.25">
      <c r="A47" s="40" t="s">
        <v>52</v>
      </c>
      <c r="B47" s="41"/>
      <c r="C47" s="42"/>
      <c r="D47" s="9">
        <v>180</v>
      </c>
    </row>
    <row r="48" spans="1:4" ht="17.25" customHeight="1" x14ac:dyDescent="0.25">
      <c r="A48" s="40" t="s">
        <v>54</v>
      </c>
      <c r="B48" s="41"/>
      <c r="C48" s="42"/>
      <c r="D48" s="9">
        <v>54450</v>
      </c>
    </row>
    <row r="49" spans="1:4" ht="17.25" customHeight="1" thickBot="1" x14ac:dyDescent="0.3">
      <c r="A49" s="40" t="s">
        <v>53</v>
      </c>
      <c r="B49" s="41"/>
      <c r="C49" s="42"/>
      <c r="D49" s="9">
        <f>105+723.1</f>
        <v>828.1</v>
      </c>
    </row>
    <row r="50" spans="1:4" ht="17.25" hidden="1" customHeight="1" x14ac:dyDescent="0.25">
      <c r="A50" s="40"/>
      <c r="B50" s="41"/>
      <c r="C50" s="42"/>
      <c r="D50" s="9"/>
    </row>
    <row r="51" spans="1:4" ht="17.25" hidden="1" customHeight="1" x14ac:dyDescent="0.25">
      <c r="A51" s="40"/>
      <c r="B51" s="41"/>
      <c r="C51" s="42"/>
      <c r="D51" s="9"/>
    </row>
    <row r="52" spans="1:4" ht="17.25" hidden="1" customHeight="1" x14ac:dyDescent="0.25">
      <c r="A52" s="40"/>
      <c r="B52" s="41"/>
      <c r="C52" s="42"/>
      <c r="D52" s="9"/>
    </row>
    <row r="53" spans="1:4" ht="17.25" hidden="1" customHeight="1" x14ac:dyDescent="0.25">
      <c r="A53" s="40"/>
      <c r="B53" s="41"/>
      <c r="C53" s="42"/>
      <c r="D53" s="9"/>
    </row>
    <row r="54" spans="1:4" ht="17.25" hidden="1" customHeight="1" x14ac:dyDescent="0.25">
      <c r="A54" s="40"/>
      <c r="B54" s="41"/>
      <c r="C54" s="42"/>
      <c r="D54" s="9"/>
    </row>
    <row r="55" spans="1:4" ht="17.25" hidden="1" customHeight="1" x14ac:dyDescent="0.25">
      <c r="A55" s="40"/>
      <c r="B55" s="41"/>
      <c r="C55" s="42"/>
      <c r="D55" s="9"/>
    </row>
    <row r="56" spans="1:4" ht="17.25" hidden="1" customHeight="1" x14ac:dyDescent="0.25">
      <c r="A56" s="40"/>
      <c r="B56" s="41"/>
      <c r="C56" s="42"/>
      <c r="D56" s="9"/>
    </row>
    <row r="57" spans="1:4" ht="18.75" hidden="1" customHeight="1" thickBot="1" x14ac:dyDescent="0.3">
      <c r="A57" s="70"/>
      <c r="B57" s="71"/>
      <c r="C57" s="72"/>
      <c r="D57" s="18"/>
    </row>
    <row r="58" spans="1:4" ht="19.5" customHeight="1" thickBot="1" x14ac:dyDescent="0.3">
      <c r="A58" s="55" t="s">
        <v>3</v>
      </c>
      <c r="B58" s="56"/>
      <c r="C58" s="56"/>
      <c r="D58" s="10">
        <f>SUM(D34:D57)</f>
        <v>287642.39999999997</v>
      </c>
    </row>
    <row r="59" spans="1:4" ht="3.75" customHeight="1" x14ac:dyDescent="0.25"/>
    <row r="60" spans="1:4" s="13" customFormat="1" ht="18" customHeight="1" x14ac:dyDescent="0.25">
      <c r="B60" s="14" t="s">
        <v>6</v>
      </c>
      <c r="C60" s="29"/>
      <c r="D60" s="37">
        <f>D32+D26+D58</f>
        <v>904093.06</v>
      </c>
    </row>
    <row r="61" spans="1:4" ht="15.6" x14ac:dyDescent="0.25">
      <c r="B61" s="14" t="s">
        <v>34</v>
      </c>
      <c r="C61" s="13"/>
      <c r="D61" s="15">
        <f>C8-D60</f>
        <v>-163674.47000000009</v>
      </c>
    </row>
    <row r="62" spans="1:4" ht="15" customHeight="1" x14ac:dyDescent="0.25">
      <c r="B62" s="14" t="s">
        <v>47</v>
      </c>
      <c r="C62" s="13"/>
      <c r="D62" s="16">
        <f>D4+D61</f>
        <v>-76949.390000000087</v>
      </c>
    </row>
  </sheetData>
  <mergeCells count="47">
    <mergeCell ref="A54:C54"/>
    <mergeCell ref="A55:C55"/>
    <mergeCell ref="A56:C56"/>
    <mergeCell ref="A57:C57"/>
    <mergeCell ref="A52:C52"/>
    <mergeCell ref="A58:C58"/>
    <mergeCell ref="A7:B7"/>
    <mergeCell ref="A8:B8"/>
    <mergeCell ref="A9:D9"/>
    <mergeCell ref="A32:C32"/>
    <mergeCell ref="A26:C26"/>
    <mergeCell ref="A28:C28"/>
    <mergeCell ref="A29:C29"/>
    <mergeCell ref="A30:C30"/>
    <mergeCell ref="A17:C17"/>
    <mergeCell ref="A24:C24"/>
    <mergeCell ref="A40:C40"/>
    <mergeCell ref="A42:C42"/>
    <mergeCell ref="B27:D27"/>
    <mergeCell ref="A53:C53"/>
    <mergeCell ref="A31:C31"/>
    <mergeCell ref="B4:C4"/>
    <mergeCell ref="B15:C15"/>
    <mergeCell ref="A3:C3"/>
    <mergeCell ref="A18:C18"/>
    <mergeCell ref="A19:C19"/>
    <mergeCell ref="A20:C20"/>
    <mergeCell ref="A25:C25"/>
    <mergeCell ref="A21:C21"/>
    <mergeCell ref="A23:C23"/>
    <mergeCell ref="A22:C22"/>
    <mergeCell ref="A37:C37"/>
    <mergeCell ref="A36:C36"/>
    <mergeCell ref="A34:C34"/>
    <mergeCell ref="A41:C41"/>
    <mergeCell ref="A35:C35"/>
    <mergeCell ref="A39:C39"/>
    <mergeCell ref="A38:C38"/>
    <mergeCell ref="A50:C50"/>
    <mergeCell ref="A51:C51"/>
    <mergeCell ref="A49:C49"/>
    <mergeCell ref="A47:C47"/>
    <mergeCell ref="A43:C43"/>
    <mergeCell ref="A44:C44"/>
    <mergeCell ref="A45:C45"/>
    <mergeCell ref="A46:C46"/>
    <mergeCell ref="A48:C48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2023-03-02T04:21:08Z</cp:lastPrinted>
  <dcterms:created xsi:type="dcterms:W3CDTF">2012-01-24T09:54:37Z</dcterms:created>
  <dcterms:modified xsi:type="dcterms:W3CDTF">2023-03-02T04:21:14Z</dcterms:modified>
</cp:coreProperties>
</file>