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1" i="1" l="1"/>
  <c r="D47" i="1" l="1"/>
  <c r="D34" i="1" l="1"/>
  <c r="D46" i="1"/>
  <c r="D41" i="1"/>
  <c r="D38" i="1"/>
  <c r="D44" i="1" l="1"/>
  <c r="D45" i="1" l="1"/>
  <c r="D40" i="1" l="1"/>
  <c r="D37" i="1" l="1"/>
  <c r="D26" i="1" l="1"/>
  <c r="D32" i="1"/>
  <c r="D35" i="1" l="1"/>
  <c r="D54" i="1" s="1"/>
  <c r="D11" i="1" l="1"/>
  <c r="D12" i="1"/>
  <c r="D13" i="1"/>
  <c r="D10" i="1"/>
  <c r="C14" i="1" l="1"/>
  <c r="B14" i="1"/>
  <c r="D8" i="1" l="1"/>
  <c r="D14" i="1" l="1"/>
  <c r="D56" i="1"/>
  <c r="D57" i="1" s="1"/>
  <c r="D58" i="1" s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<sst xmlns="http://schemas.openxmlformats.org/spreadsheetml/2006/main" count="57" uniqueCount="57">
  <si>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</si>
  <si>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</si>
  <si>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</si>
  <si>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</si>
  <si>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</si>
  <si>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</si>
  <si>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</si>
  <si>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</si>
  <si>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</si>
  <si>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</si>
  <si>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</si>
  <si>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</si>
  <si>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</si>
  <si>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</si>
  <si>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</si>
  <si>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</si>
  <si>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</si>
  <si>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</si>
  <si>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</si>
  <si>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</si>
  <si>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</si>
  <si>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</si>
  <si>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</si>
  <si>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</si>
  <si>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</si>
  <si>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</si>
  <si>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</si>
  <si>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ОТЧЕТ по дому ЛИПОВОГО, 80/1</t>
  </si>
  <si>
    <t>Год постройки-1972, кирпичный, газифицирован, количество этажей-5, количество подъездов-4, количество квартир-70, общая площадь дома-3386, кол-во зарегистрированных-139</t>
  </si>
  <si>
    <t>1. Средства на счете дома на 01.10.2022г.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</si>
  <si>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</si>
  <si>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</si>
  <si>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</si>
  <si>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 /февраль 2022г</t>
  </si>
  <si>
    <t>Замена стояка с-мы отопления с выходом на подвал  /март 2022г</t>
  </si>
  <si>
    <t>Весенняя уборка придомовой территории, вывоз мусора  /апрель 2022г</t>
  </si>
  <si>
    <t>Монтаж поливочного крана  /май 2022г</t>
  </si>
  <si>
    <t>Ремонт освещения 1п, 4п /июнь 2022г</t>
  </si>
  <si>
    <t>Ремонт системы отопления  /июль 2022г</t>
  </si>
  <si>
    <t>Тариф на тех/содерж-18,60, СОИ-факт, вознаграждение домкома-105,60 с помещения</t>
  </si>
  <si>
    <t>Замена стояка канализации кв.44  /август 2022г</t>
  </si>
  <si>
    <t>Демонтаж и установка урн 1,2,3,4п  /август 2022г</t>
  </si>
  <si>
    <t>Ремонт подъездного освещения  /август, сентябрь 2022г</t>
  </si>
  <si>
    <t>Изготовление и установка лавочек; ремонт подъездного освещения  /апрель 2022г</t>
  </si>
  <si>
    <t>Опиловка деревьев, погрузка и вывоз веток, мусора  /июль 2022г</t>
  </si>
  <si>
    <t>Замена канализации в подвале; ремонт с-мы отопления кв.48 /сентябрь 2022г</t>
  </si>
  <si>
    <t>Уборка подвального помещения; ремонт освещения в подвале  /январь 2022г</t>
  </si>
  <si>
    <t>за   2022 год</t>
  </si>
  <si>
    <t>Задолженность на 01.01.2023г.</t>
  </si>
  <si>
    <t xml:space="preserve">8. Средства на счете дома на 01.01.2023г.    </t>
  </si>
  <si>
    <t>Ремонт подъездного освещения /октябрь 2022г</t>
  </si>
  <si>
    <t>Ремонт подъездного освещения  /ноябрь  2022г</t>
  </si>
  <si>
    <t>Закрытие тех.окон  /ноябрь 2022г</t>
  </si>
  <si>
    <t>Замена стояка ХВС и ремонт канализации  кв.52, 53   /ноябрь  2022г</t>
  </si>
  <si>
    <t>Ремонт подъездного освещения  /декабрь 2022г</t>
  </si>
  <si>
    <t>Возмещение расходов совета МКД</t>
  </si>
  <si>
    <t>Услуги тех.обслуживания узла учета теплоэнергии , узла ХВС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</si>
</sst>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7" fillId="0" borderId="9" xfId="0" applyFont="1" applyBorder="1" applyAlignment="1">
      <alignment horizontal="center" vertical="top" wrapText="1"/>
    </xf>
    <xf numFmtId="4" fontId="3" fillId="0" borderId="27" xfId="0" applyNumberFormat="1" applyFont="1" applyBorder="1" applyAlignment="1">
      <alignment vertical="top"/>
    </xf>
    <xf numFmtId="0" fontId="10" fillId="0" borderId="0" xfId="0" applyFont="1"/>
    <xf numFmtId="4" fontId="3" fillId="0" borderId="33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2" fillId="0" borderId="35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8" fillId="0" borderId="31" xfId="0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0" fontId="0" fillId="0" borderId="0" xfId="0" applyAlignment="1"/>
    <xf numFmtId="4" fontId="3" fillId="0" borderId="38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39" xfId="0" applyFill="1" applyBorder="1" applyAlignment="1">
      <alignment vertical="top" wrapText="1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0" fillId="0" borderId="24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40" xfId="0" applyNumberFormat="1" applyBorder="1" applyAlignment="1">
      <alignment vertical="top" wrapText="1"/>
    </xf>
    <xf numFmtId="0" fontId="0" fillId="0" borderId="41" xfId="0" applyNumberFormat="1" applyBorder="1" applyAlignment="1">
      <alignment vertical="top" wrapText="1"/>
    </xf>
    <xf numFmtId="0" fontId="0" fillId="0" borderId="42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/>
    <xf numFmtId="0" fontId="5" fillId="0" borderId="15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37" xfId="0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36" xfId="0" applyNumberFormat="1" applyFont="1" applyBorder="1" applyAlignment="1"/>
    <xf numFmtId="0" fontId="10" fillId="0" borderId="0" xfId="0" applyFont="1" applyBorder="1" applyAlignment="1"/>
    <xf numFmtId="0" fontId="10" fillId="0" borderId="37" xfId="0" applyFont="1" applyBorder="1" applyAlignment="1"/>
    <xf numFmtId="0" fontId="0" fillId="0" borderId="13" xfId="0" applyBorder="1" applyAlignment="1">
      <alignment vertical="top"/>
    </xf>
    <xf numFmtId="0" fontId="0" fillId="0" borderId="21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8" xfId="0" applyNumberFormat="1" applyBorder="1" applyAlignment="1">
      <alignment vertical="top" wrapText="1"/>
    </xf>
    <xf numFmtId="0" fontId="0" fillId="0" borderId="29" xfId="0" applyNumberFormat="1" applyBorder="1" applyAlignment="1">
      <alignment vertical="top" wrapText="1"/>
    </xf>
    <xf numFmtId="0" fontId="0" fillId="0" borderId="30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6" zoomScaleNormal="100" workbookViewId="0">
      <selection activeCell="A20" sqref="A20:C20"/>
    </sheetView>
  </sheetViews>
  <sheetFormatPr defaultRowHeight="13.2" x14ac:dyDescent="0.25"/>
  <cols>
    <col min="1" max="1" width="18.44140625" customWidth="1"/>
    <col min="2" max="2" width="24.88671875" customWidth="1"/>
    <col min="3" max="3" width="32" customWidth="1"/>
    <col min="4" max="4" width="33.21875" customWidth="1"/>
  </cols>
  <sheetData>
    <row r="1" spans="1:10" ht="17.399999999999999" x14ac:dyDescent="0.3">
      <c r="B1" s="33" t="s">
        <v>27</v>
      </c>
      <c r="C1" s="33"/>
      <c r="D1" s="33"/>
      <c r="E1" s="33"/>
      <c r="F1" s="33"/>
      <c r="G1" s="33"/>
      <c r="H1" s="33"/>
      <c r="I1" s="33"/>
      <c r="J1" s="33"/>
    </row>
    <row r="2" spans="1:10" ht="18" thickBot="1" x14ac:dyDescent="0.35">
      <c r="B2" s="34" t="s">
        <v>47</v>
      </c>
      <c r="C2" s="34"/>
      <c r="D2" s="34"/>
      <c r="E2" s="34"/>
      <c r="F2" s="34"/>
      <c r="G2" s="34"/>
      <c r="H2" s="34"/>
      <c r="I2" s="34"/>
      <c r="J2" s="34"/>
    </row>
    <row r="3" spans="1:10" ht="42" customHeight="1" thickBot="1" x14ac:dyDescent="0.3">
      <c r="A3" s="56" t="s">
        <v>28</v>
      </c>
      <c r="B3" s="56"/>
      <c r="C3" s="57"/>
      <c r="D3" s="36" t="s">
        <v>39</v>
      </c>
    </row>
    <row r="4" spans="1:10" ht="15.6" x14ac:dyDescent="0.3">
      <c r="B4" s="54" t="s">
        <v>29</v>
      </c>
      <c r="C4" s="54"/>
      <c r="D4" s="2">
        <v>-85390.99</v>
      </c>
    </row>
    <row r="5" spans="1:10" ht="15.6" x14ac:dyDescent="0.3">
      <c r="B5" s="35" t="s">
        <v>30</v>
      </c>
      <c r="C5" s="35"/>
      <c r="D5" s="35"/>
      <c r="E5" s="35"/>
      <c r="F5" s="35"/>
      <c r="G5" s="35"/>
      <c r="H5" s="35"/>
      <c r="I5" s="35"/>
      <c r="J5" s="35"/>
    </row>
    <row r="6" spans="1:10" ht="19.5" customHeight="1" thickBot="1" x14ac:dyDescent="0.35">
      <c r="B6" s="1" t="s">
        <v>31</v>
      </c>
      <c r="D6" s="2">
        <v>-102371.42</v>
      </c>
    </row>
    <row r="7" spans="1:10" ht="13.2" customHeight="1" thickBot="1" x14ac:dyDescent="0.3">
      <c r="A7" s="60" t="s">
        <v>7</v>
      </c>
      <c r="B7" s="61"/>
      <c r="C7" s="4" t="s">
        <v>8</v>
      </c>
      <c r="D7" s="19" t="s">
        <v>48</v>
      </c>
    </row>
    <row r="8" spans="1:10" ht="17.25" customHeight="1" thickBot="1" x14ac:dyDescent="0.3">
      <c r="A8" s="62">
        <v>920356.14</v>
      </c>
      <c r="B8" s="63"/>
      <c r="C8" s="37">
        <v>865167.78</v>
      </c>
      <c r="D8" s="38">
        <f>D6+C8-A8</f>
        <v>-157559.78000000003</v>
      </c>
    </row>
    <row r="9" spans="1:10" s="21" customFormat="1" ht="10.8" customHeight="1" thickBot="1" x14ac:dyDescent="0.3">
      <c r="A9" s="64" t="s">
        <v>16</v>
      </c>
      <c r="B9" s="65"/>
      <c r="C9" s="65"/>
      <c r="D9" s="66"/>
    </row>
    <row r="10" spans="1:10" ht="15.75" customHeight="1" x14ac:dyDescent="0.25">
      <c r="A10" s="5" t="s">
        <v>9</v>
      </c>
      <c r="B10" s="6">
        <v>2391.61</v>
      </c>
      <c r="C10" s="7">
        <v>2261.09</v>
      </c>
      <c r="D10" s="23">
        <f>C10-B10</f>
        <v>-130.51999999999998</v>
      </c>
    </row>
    <row r="11" spans="1:10" ht="15.75" customHeight="1" x14ac:dyDescent="0.25">
      <c r="A11" s="9" t="s">
        <v>10</v>
      </c>
      <c r="B11" s="10">
        <v>27276.74</v>
      </c>
      <c r="C11" s="26">
        <v>21001.01</v>
      </c>
      <c r="D11" s="11">
        <f t="shared" ref="D11:D13" si="0">C11-B11</f>
        <v>-6275.7300000000032</v>
      </c>
    </row>
    <row r="12" spans="1:10" ht="15.75" customHeight="1" x14ac:dyDescent="0.25">
      <c r="A12" s="9" t="s">
        <v>12</v>
      </c>
      <c r="B12" s="10">
        <v>18649.03</v>
      </c>
      <c r="C12" s="26">
        <v>13615.34</v>
      </c>
      <c r="D12" s="11">
        <f t="shared" si="0"/>
        <v>-5033.6899999999987</v>
      </c>
    </row>
    <row r="13" spans="1:10" ht="15.75" customHeight="1" thickBot="1" x14ac:dyDescent="0.3">
      <c r="A13" s="29" t="s">
        <v>15</v>
      </c>
      <c r="B13" s="30">
        <v>9734.8799999999992</v>
      </c>
      <c r="C13" s="30">
        <v>3621.1</v>
      </c>
      <c r="D13" s="22">
        <f t="shared" si="0"/>
        <v>-6113.7799999999988</v>
      </c>
    </row>
    <row r="14" spans="1:10" ht="16.5" customHeight="1" thickBot="1" x14ac:dyDescent="0.3">
      <c r="A14" s="27" t="s">
        <v>11</v>
      </c>
      <c r="B14" s="28">
        <f>SUM(B10:B13)</f>
        <v>58052.26</v>
      </c>
      <c r="C14" s="24">
        <f>SUM(C10:C13)</f>
        <v>40498.54</v>
      </c>
      <c r="D14" s="25">
        <f>SUM(D10:D13)</f>
        <v>-17553.72</v>
      </c>
    </row>
    <row r="15" spans="1:10" ht="15" customHeight="1" x14ac:dyDescent="0.25">
      <c r="B15" s="55" t="s">
        <v>4</v>
      </c>
      <c r="C15" s="55"/>
      <c r="D15" s="3">
        <f>D8+87401.91</f>
        <v>-70157.870000000024</v>
      </c>
    </row>
    <row r="16" spans="1:10" ht="16.8" customHeight="1" thickBot="1" x14ac:dyDescent="0.3">
      <c r="B16" s="16" t="s">
        <v>2</v>
      </c>
    </row>
    <row r="17" spans="1:4" ht="16.5" customHeight="1" x14ac:dyDescent="0.25">
      <c r="A17" s="67" t="s">
        <v>17</v>
      </c>
      <c r="B17" s="68"/>
      <c r="C17" s="68"/>
      <c r="D17" s="8">
        <v>22686.2</v>
      </c>
    </row>
    <row r="18" spans="1:4" ht="16.5" customHeight="1" x14ac:dyDescent="0.25">
      <c r="A18" s="52" t="s">
        <v>18</v>
      </c>
      <c r="B18" s="53"/>
      <c r="C18" s="53"/>
      <c r="D18" s="11">
        <v>6907.44</v>
      </c>
    </row>
    <row r="19" spans="1:4" ht="16.5" customHeight="1" x14ac:dyDescent="0.25">
      <c r="A19" s="52" t="s">
        <v>19</v>
      </c>
      <c r="B19" s="53"/>
      <c r="C19" s="53"/>
      <c r="D19" s="11">
        <v>21168.19</v>
      </c>
    </row>
    <row r="20" spans="1:4" ht="16.5" customHeight="1" x14ac:dyDescent="0.25">
      <c r="A20" s="52" t="s">
        <v>0</v>
      </c>
      <c r="B20" s="53"/>
      <c r="C20" s="53"/>
      <c r="D20" s="11">
        <v>25955.03</v>
      </c>
    </row>
    <row r="21" spans="1:4" ht="16.5" customHeight="1" x14ac:dyDescent="0.25">
      <c r="A21" s="52" t="s">
        <v>20</v>
      </c>
      <c r="B21" s="53"/>
      <c r="C21" s="53"/>
      <c r="D21" s="11">
        <v>369751.2</v>
      </c>
    </row>
    <row r="22" spans="1:4" ht="16.5" customHeight="1" x14ac:dyDescent="0.25">
      <c r="A22" s="52" t="s">
        <v>22</v>
      </c>
      <c r="B22" s="53"/>
      <c r="C22" s="53"/>
      <c r="D22" s="11">
        <v>113363.28</v>
      </c>
    </row>
    <row r="23" spans="1:4" ht="16.5" customHeight="1" x14ac:dyDescent="0.25">
      <c r="A23" s="52" t="s">
        <v>21</v>
      </c>
      <c r="B23" s="53"/>
      <c r="C23" s="53"/>
      <c r="D23" s="11">
        <v>14627.52</v>
      </c>
    </row>
    <row r="24" spans="1:4" ht="16.5" customHeight="1" x14ac:dyDescent="0.25">
      <c r="A24" s="52" t="s">
        <v>56</v>
      </c>
      <c r="B24" s="53"/>
      <c r="C24" s="53"/>
      <c r="D24" s="11">
        <v>12500</v>
      </c>
    </row>
    <row r="25" spans="1:4" ht="16.5" customHeight="1" thickBot="1" x14ac:dyDescent="0.3">
      <c r="A25" s="52" t="s">
        <v>55</v>
      </c>
      <c r="B25" s="53"/>
      <c r="C25" s="53"/>
      <c r="D25" s="11">
        <v>79840</v>
      </c>
    </row>
    <row r="26" spans="1:4" ht="17.25" customHeight="1" thickBot="1" x14ac:dyDescent="0.3">
      <c r="A26" s="58" t="s">
        <v>1</v>
      </c>
      <c r="B26" s="59"/>
      <c r="C26" s="59"/>
      <c r="D26" s="12">
        <f>SUM(D17:D25)</f>
        <v>666798.86</v>
      </c>
    </row>
    <row r="27" spans="1:4" ht="30" customHeight="1" thickBot="1" x14ac:dyDescent="0.35">
      <c r="B27" s="69" t="s">
        <v>13</v>
      </c>
      <c r="C27" s="70"/>
      <c r="D27" s="70"/>
    </row>
    <row r="28" spans="1:4" ht="15.75" customHeight="1" x14ac:dyDescent="0.25">
      <c r="A28" s="67" t="s">
        <v>23</v>
      </c>
      <c r="B28" s="68"/>
      <c r="C28" s="68"/>
      <c r="D28" s="8">
        <v>2391.7800000000002</v>
      </c>
    </row>
    <row r="29" spans="1:4" ht="15.75" customHeight="1" x14ac:dyDescent="0.25">
      <c r="A29" s="52" t="s">
        <v>24</v>
      </c>
      <c r="B29" s="53"/>
      <c r="C29" s="53"/>
      <c r="D29" s="11">
        <v>36728.76</v>
      </c>
    </row>
    <row r="30" spans="1:4" ht="15.75" customHeight="1" x14ac:dyDescent="0.25">
      <c r="A30" s="52" t="s">
        <v>25</v>
      </c>
      <c r="B30" s="53"/>
      <c r="C30" s="53"/>
      <c r="D30" s="11">
        <v>24094.79</v>
      </c>
    </row>
    <row r="31" spans="1:4" ht="15.75" customHeight="1" thickBot="1" x14ac:dyDescent="0.3">
      <c r="A31" s="71" t="s">
        <v>26</v>
      </c>
      <c r="B31" s="72"/>
      <c r="C31" s="72"/>
      <c r="D31" s="13">
        <v>20227.849999999999</v>
      </c>
    </row>
    <row r="32" spans="1:4" ht="15.75" customHeight="1" thickBot="1" x14ac:dyDescent="0.3">
      <c r="A32" s="58" t="s">
        <v>14</v>
      </c>
      <c r="B32" s="59"/>
      <c r="C32" s="59"/>
      <c r="D32" s="14">
        <f>SUM(D28:D31)</f>
        <v>83443.179999999993</v>
      </c>
    </row>
    <row r="33" spans="1:4" s="15" customFormat="1" ht="18.600000000000001" customHeight="1" thickBot="1" x14ac:dyDescent="0.3">
      <c r="B33" s="16" t="s">
        <v>5</v>
      </c>
    </row>
    <row r="34" spans="1:4" ht="16.2" customHeight="1" x14ac:dyDescent="0.25">
      <c r="A34" s="49" t="s">
        <v>46</v>
      </c>
      <c r="B34" s="50"/>
      <c r="C34" s="51"/>
      <c r="D34" s="8">
        <f>30333.8+4121.3</f>
        <v>34455.1</v>
      </c>
    </row>
    <row r="35" spans="1:4" ht="17.25" customHeight="1" x14ac:dyDescent="0.25">
      <c r="A35" s="40" t="s">
        <v>33</v>
      </c>
      <c r="B35" s="41"/>
      <c r="C35" s="42"/>
      <c r="D35" s="11">
        <f>105+1040.7+3437+2081.3+3122</f>
        <v>9786</v>
      </c>
    </row>
    <row r="36" spans="1:4" ht="17.25" customHeight="1" x14ac:dyDescent="0.25">
      <c r="A36" s="40" t="s">
        <v>34</v>
      </c>
      <c r="B36" s="41"/>
      <c r="C36" s="42"/>
      <c r="D36" s="11">
        <v>4356.7</v>
      </c>
    </row>
    <row r="37" spans="1:4" ht="17.25" customHeight="1" x14ac:dyDescent="0.25">
      <c r="A37" s="40" t="s">
        <v>35</v>
      </c>
      <c r="B37" s="41"/>
      <c r="C37" s="42"/>
      <c r="D37" s="11">
        <f>2602.1+3432.4+1169.3</f>
        <v>7203.8</v>
      </c>
    </row>
    <row r="38" spans="1:4" ht="17.25" customHeight="1" x14ac:dyDescent="0.25">
      <c r="A38" s="40" t="s">
        <v>43</v>
      </c>
      <c r="B38" s="41"/>
      <c r="C38" s="42"/>
      <c r="D38" s="11">
        <f>43466.4+95</f>
        <v>43561.4</v>
      </c>
    </row>
    <row r="39" spans="1:4" ht="17.25" customHeight="1" x14ac:dyDescent="0.25">
      <c r="A39" s="40" t="s">
        <v>36</v>
      </c>
      <c r="B39" s="41"/>
      <c r="C39" s="42"/>
      <c r="D39" s="11">
        <v>14048.54</v>
      </c>
    </row>
    <row r="40" spans="1:4" ht="17.25" customHeight="1" x14ac:dyDescent="0.25">
      <c r="A40" s="40" t="s">
        <v>37</v>
      </c>
      <c r="B40" s="41"/>
      <c r="C40" s="42"/>
      <c r="D40" s="11">
        <f>105+739.7+1792.1+1204.3</f>
        <v>3841.1000000000004</v>
      </c>
    </row>
    <row r="41" spans="1:4" ht="17.25" customHeight="1" x14ac:dyDescent="0.25">
      <c r="A41" s="46" t="s">
        <v>44</v>
      </c>
      <c r="B41" s="47"/>
      <c r="C41" s="48"/>
      <c r="D41" s="11">
        <f>1649+3388.6</f>
        <v>5037.6000000000004</v>
      </c>
    </row>
    <row r="42" spans="1:4" ht="17.25" customHeight="1" x14ac:dyDescent="0.25">
      <c r="A42" s="46" t="s">
        <v>38</v>
      </c>
      <c r="B42" s="47"/>
      <c r="C42" s="48"/>
      <c r="D42" s="11">
        <v>176851.33</v>
      </c>
    </row>
    <row r="43" spans="1:4" ht="17.25" customHeight="1" x14ac:dyDescent="0.25">
      <c r="A43" s="40" t="s">
        <v>40</v>
      </c>
      <c r="B43" s="41"/>
      <c r="C43" s="42"/>
      <c r="D43" s="11">
        <v>6975.1</v>
      </c>
    </row>
    <row r="44" spans="1:4" ht="17.25" customHeight="1" x14ac:dyDescent="0.25">
      <c r="A44" s="40" t="s">
        <v>42</v>
      </c>
      <c r="B44" s="41"/>
      <c r="C44" s="42"/>
      <c r="D44" s="11">
        <f>255+85</f>
        <v>340</v>
      </c>
    </row>
    <row r="45" spans="1:4" ht="17.25" customHeight="1" x14ac:dyDescent="0.25">
      <c r="A45" s="40" t="s">
        <v>41</v>
      </c>
      <c r="B45" s="41"/>
      <c r="C45" s="42"/>
      <c r="D45" s="11">
        <f>13975.6+4783.3</f>
        <v>18758.900000000001</v>
      </c>
    </row>
    <row r="46" spans="1:4" ht="17.25" customHeight="1" x14ac:dyDescent="0.25">
      <c r="A46" s="40" t="s">
        <v>45</v>
      </c>
      <c r="B46" s="41"/>
      <c r="C46" s="42"/>
      <c r="D46" s="11">
        <f>10139.1+1232.6</f>
        <v>11371.7</v>
      </c>
    </row>
    <row r="47" spans="1:4" ht="17.25" customHeight="1" x14ac:dyDescent="0.25">
      <c r="A47" s="43" t="s">
        <v>50</v>
      </c>
      <c r="B47" s="44"/>
      <c r="C47" s="45"/>
      <c r="D47" s="32">
        <f>85+1142.7</f>
        <v>1227.7</v>
      </c>
    </row>
    <row r="48" spans="1:4" ht="17.25" customHeight="1" x14ac:dyDescent="0.25">
      <c r="A48" s="40" t="s">
        <v>51</v>
      </c>
      <c r="B48" s="41"/>
      <c r="C48" s="42"/>
      <c r="D48" s="11">
        <v>3357.7</v>
      </c>
    </row>
    <row r="49" spans="1:4" ht="17.25" customHeight="1" x14ac:dyDescent="0.25">
      <c r="A49" s="40" t="s">
        <v>52</v>
      </c>
      <c r="B49" s="41"/>
      <c r="C49" s="42"/>
      <c r="D49" s="11">
        <v>2431.8000000000002</v>
      </c>
    </row>
    <row r="50" spans="1:4" ht="17.25" customHeight="1" x14ac:dyDescent="0.25">
      <c r="A50" s="40" t="s">
        <v>53</v>
      </c>
      <c r="B50" s="41"/>
      <c r="C50" s="42"/>
      <c r="D50" s="11">
        <v>14364</v>
      </c>
    </row>
    <row r="51" spans="1:4" ht="17.25" customHeight="1" thickBot="1" x14ac:dyDescent="0.3">
      <c r="A51" s="40" t="s">
        <v>54</v>
      </c>
      <c r="B51" s="41"/>
      <c r="C51" s="42"/>
      <c r="D51" s="11">
        <f>1849+210+839.4</f>
        <v>2898.4</v>
      </c>
    </row>
    <row r="52" spans="1:4" ht="17.25" hidden="1" customHeight="1" x14ac:dyDescent="0.25">
      <c r="A52" s="40"/>
      <c r="B52" s="41"/>
      <c r="C52" s="42"/>
      <c r="D52" s="11"/>
    </row>
    <row r="53" spans="1:4" ht="18.75" hidden="1" customHeight="1" thickBot="1" x14ac:dyDescent="0.3">
      <c r="A53" s="73"/>
      <c r="B53" s="74"/>
      <c r="C53" s="75"/>
      <c r="D53" s="20"/>
    </row>
    <row r="54" spans="1:4" ht="16.8" customHeight="1" thickBot="1" x14ac:dyDescent="0.3">
      <c r="A54" s="58" t="s">
        <v>3</v>
      </c>
      <c r="B54" s="59"/>
      <c r="C54" s="59"/>
      <c r="D54" s="12">
        <f>SUM(D34:D53)</f>
        <v>360866.87000000005</v>
      </c>
    </row>
    <row r="55" spans="1:4" ht="3.75" customHeight="1" x14ac:dyDescent="0.25"/>
    <row r="56" spans="1:4" s="15" customFormat="1" ht="18" customHeight="1" x14ac:dyDescent="0.25">
      <c r="B56" s="16" t="s">
        <v>6</v>
      </c>
      <c r="C56" s="31"/>
      <c r="D56" s="39">
        <f>D32+D26+D54</f>
        <v>1111108.9100000001</v>
      </c>
    </row>
    <row r="57" spans="1:4" ht="15.6" x14ac:dyDescent="0.25">
      <c r="B57" s="16" t="s">
        <v>32</v>
      </c>
      <c r="C57" s="15"/>
      <c r="D57" s="17">
        <f>C8-D56</f>
        <v>-245941.13000000012</v>
      </c>
    </row>
    <row r="58" spans="1:4" ht="15" customHeight="1" x14ac:dyDescent="0.25">
      <c r="B58" s="16" t="s">
        <v>49</v>
      </c>
      <c r="C58" s="15"/>
      <c r="D58" s="18">
        <f>D4+D57</f>
        <v>-331332.12000000011</v>
      </c>
    </row>
  </sheetData>
  <mergeCells count="43">
    <mergeCell ref="A49:C49"/>
    <mergeCell ref="A50:C50"/>
    <mergeCell ref="A51:C51"/>
    <mergeCell ref="A52:C52"/>
    <mergeCell ref="A53:C53"/>
    <mergeCell ref="A48:C48"/>
    <mergeCell ref="A54:C54"/>
    <mergeCell ref="A7:B7"/>
    <mergeCell ref="A8:B8"/>
    <mergeCell ref="A9:D9"/>
    <mergeCell ref="A32:C32"/>
    <mergeCell ref="A26:C26"/>
    <mergeCell ref="A28:C28"/>
    <mergeCell ref="A29:C29"/>
    <mergeCell ref="A30:C30"/>
    <mergeCell ref="A17:C17"/>
    <mergeCell ref="A24:C24"/>
    <mergeCell ref="A39:C39"/>
    <mergeCell ref="A41:C41"/>
    <mergeCell ref="B27:D27"/>
    <mergeCell ref="A31:C31"/>
    <mergeCell ref="B4:C4"/>
    <mergeCell ref="B15:C15"/>
    <mergeCell ref="A3:C3"/>
    <mergeCell ref="A18:C18"/>
    <mergeCell ref="A19:C19"/>
    <mergeCell ref="A20:C20"/>
    <mergeCell ref="A25:C25"/>
    <mergeCell ref="A21:C21"/>
    <mergeCell ref="A23:C23"/>
    <mergeCell ref="A22:C22"/>
    <mergeCell ref="A38:C38"/>
    <mergeCell ref="A36:C36"/>
    <mergeCell ref="A37:C37"/>
    <mergeCell ref="A34:C34"/>
    <mergeCell ref="A40:C40"/>
    <mergeCell ref="A35:C35"/>
    <mergeCell ref="A46:C46"/>
    <mergeCell ref="A47:C47"/>
    <mergeCell ref="A45:C45"/>
    <mergeCell ref="A42:C42"/>
    <mergeCell ref="A43:C43"/>
    <mergeCell ref="A44:C4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2023-03-02T04:34:55Z</cp:lastPrinted>
  <dcterms:created xsi:type="dcterms:W3CDTF">2012-01-24T09:54:37Z</dcterms:created>
  <dcterms:modified xsi:type="dcterms:W3CDTF">2023-03-21T02:46:47Z</dcterms:modified>
</cp:coreProperties>
</file>