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9" i="1" l="1"/>
  <c r="D45" i="1" l="1"/>
  <c r="D40" i="1" l="1"/>
  <c r="D32" i="1" l="1"/>
  <c r="D56" i="1" l="1"/>
  <c r="D26" i="1" l="1"/>
  <c r="D13" i="1" l="1"/>
  <c r="C14" i="1"/>
  <c r="B14" i="1"/>
  <c r="D12" i="1" l="1"/>
  <c r="D11" i="1"/>
  <c r="D10" i="1"/>
  <c r="D8" i="1"/>
  <c r="D14" i="1" l="1"/>
  <c r="D57" i="1"/>
  <c r="D58" i="1" s="1"/>
  <c r="D59" i="1" s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<sst xmlns="http://schemas.openxmlformats.org/spreadsheetml/2006/main" count="56" uniqueCount="56">
  <si>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</si>
  <si>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</si>
  <si>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</si>
  <si>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</si>
  <si>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</si>
  <si>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</si>
  <si>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</si>
  <si>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</si>
  <si>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</si>
  <si>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</si>
  <si>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</si>
  <si>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</si>
  <si>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</si>
  <si>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</si>
  <si>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</si>
  <si>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</si>
  <si>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</si>
  <si>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</si>
  <si>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ВАСИЛЬЕВА, 69</t>
  </si>
  <si>
    <t>1. Средства на счете дома на 01.01.2021г.</t>
  </si>
  <si>
    <t>2. Начисления и поступления за 2021 год</t>
  </si>
  <si>
    <t>Входящее сальдо на 01.01.2021г.</t>
  </si>
  <si>
    <t xml:space="preserve">7. Накопительный счет за 2021 год                                </t>
  </si>
  <si>
    <t>Чистка подвального помещения  /январь 2021г</t>
  </si>
  <si>
    <t>Год постройки-1962, кирпичный, газифицирован, количество этажей-5, количество подъездов-3, количество жилых квартир-55, кол-во нежилых помещений-5, общая площадь дома-2720,90, кол-во зарегистрированных-79</t>
  </si>
  <si>
    <t>Ремонт освещения 1п  /февраль 2021г</t>
  </si>
  <si>
    <t>Замена кран-фильтра кв.54 /апрель 2021г</t>
  </si>
  <si>
    <t>Замена врезки ХВС кв.22 /апрель 2021г</t>
  </si>
  <si>
    <t>Вывоз листвы и веток (а/машина)   /май 2021г</t>
  </si>
  <si>
    <t xml:space="preserve">Диагностика газовых сетей    /июнь 2021г  
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</si>
  <si>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</si>
  <si>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</si>
  <si>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</si>
  <si>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</si>
  <si>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</si>
  <si>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</si>
  <si>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</si>
  <si>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</si>
  <si>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</si>
  <si>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</si>
  <si>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</si>
  <si>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Тех.обслуживание, подготовка к наладке, поверка приборов учета /август 2021г</t>
  </si>
  <si>
    <t>Ремонт крыши  /август 2021г</t>
  </si>
  <si>
    <t>Ремонт подъездного освещения, подключение розетки на крышу  /август 2021г</t>
  </si>
  <si>
    <t>Подготовка, предповерочная работа с ОДПУ  /сентябрь 2021г</t>
  </si>
  <si>
    <t>Замена врезок, стояков системы ГВС, ХВС (Гренада)  /сентябрь 2021г</t>
  </si>
  <si>
    <t>Ремонт подъездного освещения  /сентябрь 2021г</t>
  </si>
  <si>
    <t>за   2021 год</t>
  </si>
  <si>
    <t>Задолженность на 01.01.2022г.</t>
  </si>
  <si>
    <t>Тариф на тех/содерж-17,54, СОИ-факт, обслуживание ПУ-0,68 кв.м, вознаграждение домкома-52,8 с помещения</t>
  </si>
  <si>
    <t xml:space="preserve">8. Средства на счете дома на 01.01.2022г.    </t>
  </si>
  <si>
    <t>Установка доводчика 3п  /октябрь 2021г</t>
  </si>
  <si>
    <t>Замена стояков с-мы ГВС, ХВС кв.52  /октябрь 2021г</t>
  </si>
  <si>
    <t>Подготовка 1 подъезда к ремонту  /ноябрь 2021г</t>
  </si>
  <si>
    <t>Гермитизация и покраска газовых труб  /ноябрь 2021г</t>
  </si>
  <si>
    <t>Ремонт подъездного освещения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</si>
</sst>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" fontId="7" fillId="2" borderId="0" xfId="0" applyNumberFormat="1" applyFont="1" applyFill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9" fillId="0" borderId="16" xfId="0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top"/>
    </xf>
    <xf numFmtId="4" fontId="2" fillId="0" borderId="9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top"/>
    </xf>
    <xf numFmtId="4" fontId="2" fillId="0" borderId="33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0" fillId="0" borderId="35" xfId="0" applyBorder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0" fillId="0" borderId="1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5" fillId="0" borderId="1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32" xfId="0" applyNumberFormat="1" applyFont="1" applyBorder="1" applyAlignment="1">
      <alignment horizontal="right" vertical="top"/>
    </xf>
    <xf numFmtId="0" fontId="3" fillId="0" borderId="33" xfId="0" applyFont="1" applyBorder="1" applyAlignment="1">
      <alignment horizontal="right" vertical="top"/>
    </xf>
    <xf numFmtId="4" fontId="0" fillId="0" borderId="30" xfId="0" applyNumberFormat="1" applyFont="1" applyBorder="1" applyAlignment="1"/>
    <xf numFmtId="0" fontId="0" fillId="0" borderId="0" xfId="0" applyFont="1" applyBorder="1" applyAlignment="1"/>
    <xf numFmtId="0" fontId="0" fillId="0" borderId="31" xfId="0" applyFont="1" applyBorder="1" applyAlignment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Border="1" applyAlignment="1">
      <alignment horizontal="right" vertical="top"/>
    </xf>
    <xf numFmtId="0" fontId="0" fillId="0" borderId="2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workbookViewId="0">
      <selection activeCell="F9" sqref="F9"/>
    </sheetView>
  </sheetViews>
  <sheetFormatPr defaultRowHeight="13.2" x14ac:dyDescent="0.25"/>
  <cols>
    <col min="1" max="1" width="16.33203125" customWidth="1"/>
    <col min="2" max="2" width="24.109375" customWidth="1"/>
    <col min="3" max="3" width="35.77734375" customWidth="1"/>
    <col min="4" max="4" width="32.44140625" customWidth="1"/>
  </cols>
  <sheetData>
    <row r="1" spans="1:10" ht="17.399999999999999" x14ac:dyDescent="0.3">
      <c r="B1" s="38" t="s">
        <v>18</v>
      </c>
      <c r="C1" s="38"/>
      <c r="D1" s="38"/>
      <c r="E1" s="38"/>
      <c r="F1" s="38"/>
      <c r="G1" s="38"/>
      <c r="H1" s="38"/>
      <c r="I1" s="38"/>
      <c r="J1" s="38"/>
    </row>
    <row r="2" spans="1:10" ht="18" thickBot="1" x14ac:dyDescent="0.35">
      <c r="B2" s="40" t="s">
        <v>47</v>
      </c>
      <c r="C2" s="40"/>
      <c r="D2" s="40"/>
      <c r="E2" s="30"/>
      <c r="F2" s="30"/>
      <c r="G2" s="30"/>
      <c r="H2" s="30"/>
      <c r="I2" s="30"/>
      <c r="J2" s="30"/>
    </row>
    <row r="3" spans="1:10" ht="55.2" customHeight="1" thickBot="1" x14ac:dyDescent="0.35">
      <c r="A3" s="63" t="s">
        <v>24</v>
      </c>
      <c r="B3" s="63"/>
      <c r="C3" s="64"/>
      <c r="D3" s="36" t="s">
        <v>49</v>
      </c>
      <c r="E3" s="28"/>
      <c r="F3" s="28"/>
      <c r="G3" s="28"/>
      <c r="H3" s="28"/>
      <c r="I3" s="28"/>
      <c r="J3" s="28"/>
    </row>
    <row r="4" spans="1:10" s="12" customFormat="1" ht="15.6" x14ac:dyDescent="0.25">
      <c r="B4" s="70" t="s">
        <v>19</v>
      </c>
      <c r="C4" s="70"/>
      <c r="D4" s="13">
        <v>-530879.17000000004</v>
      </c>
    </row>
    <row r="5" spans="1:10" s="12" customFormat="1" ht="15.6" x14ac:dyDescent="0.25">
      <c r="B5" s="39" t="s">
        <v>20</v>
      </c>
      <c r="C5" s="39"/>
      <c r="D5" s="39"/>
      <c r="E5" s="39"/>
      <c r="F5" s="39"/>
      <c r="G5" s="39"/>
      <c r="H5" s="39"/>
      <c r="I5" s="39"/>
      <c r="J5" s="39"/>
    </row>
    <row r="6" spans="1:10" s="12" customFormat="1" ht="19.5" customHeight="1" thickBot="1" x14ac:dyDescent="0.3">
      <c r="B6" s="14" t="s">
        <v>21</v>
      </c>
      <c r="D6" s="13">
        <v>-379646.25</v>
      </c>
    </row>
    <row r="7" spans="1:10" ht="15.6" customHeight="1" thickBot="1" x14ac:dyDescent="0.3">
      <c r="A7" s="48" t="s">
        <v>8</v>
      </c>
      <c r="B7" s="49"/>
      <c r="C7" s="23" t="s">
        <v>9</v>
      </c>
      <c r="D7" s="24" t="s">
        <v>48</v>
      </c>
    </row>
    <row r="8" spans="1:10" s="12" customFormat="1" ht="19.5" customHeight="1" thickBot="1" x14ac:dyDescent="0.3">
      <c r="A8" s="50">
        <v>630757.05000000005</v>
      </c>
      <c r="B8" s="51"/>
      <c r="C8" s="33">
        <v>648550.98</v>
      </c>
      <c r="D8" s="34">
        <f>D6+C8-A8</f>
        <v>-361852.32000000007</v>
      </c>
    </row>
    <row r="9" spans="1:10" s="29" customFormat="1" ht="12.75" customHeight="1" thickBot="1" x14ac:dyDescent="0.3">
      <c r="A9" s="52" t="s">
        <v>7</v>
      </c>
      <c r="B9" s="53"/>
      <c r="C9" s="53"/>
      <c r="D9" s="54"/>
    </row>
    <row r="10" spans="1:10" ht="17.25" customHeight="1" x14ac:dyDescent="0.25">
      <c r="A10" s="20" t="s">
        <v>10</v>
      </c>
      <c r="B10" s="21">
        <v>15953.06</v>
      </c>
      <c r="C10" s="22">
        <v>16948.61</v>
      </c>
      <c r="D10" s="15">
        <f>C10-B10</f>
        <v>995.55000000000109</v>
      </c>
    </row>
    <row r="11" spans="1:10" ht="16.5" customHeight="1" x14ac:dyDescent="0.25">
      <c r="A11" s="4" t="s">
        <v>11</v>
      </c>
      <c r="B11" s="2">
        <v>11884.61</v>
      </c>
      <c r="C11" s="3">
        <v>12025.05</v>
      </c>
      <c r="D11" s="5">
        <f>C11-B11</f>
        <v>140.43999999999869</v>
      </c>
    </row>
    <row r="12" spans="1:10" ht="15.75" customHeight="1" x14ac:dyDescent="0.25">
      <c r="A12" s="4" t="s">
        <v>13</v>
      </c>
      <c r="B12" s="2">
        <v>9051.9500000000007</v>
      </c>
      <c r="C12" s="3">
        <v>8839.08</v>
      </c>
      <c r="D12" s="5">
        <f>C12-B12</f>
        <v>-212.8700000000008</v>
      </c>
    </row>
    <row r="13" spans="1:10" ht="15.6" thickBot="1" x14ac:dyDescent="0.3">
      <c r="A13" s="6" t="s">
        <v>17</v>
      </c>
      <c r="B13" s="2">
        <v>3020.04</v>
      </c>
      <c r="C13" s="3">
        <v>2873.75</v>
      </c>
      <c r="D13" s="7">
        <f>C13-B13</f>
        <v>-146.28999999999996</v>
      </c>
    </row>
    <row r="14" spans="1:10" ht="19.5" customHeight="1" thickBot="1" x14ac:dyDescent="0.3">
      <c r="A14" s="8" t="s">
        <v>12</v>
      </c>
      <c r="B14" s="9">
        <f>SUM(B10:B13)</f>
        <v>39909.659999999996</v>
      </c>
      <c r="C14" s="10">
        <f>SUM(C10:C13)</f>
        <v>40686.49</v>
      </c>
      <c r="D14" s="11">
        <f>SUM(D10:D13)</f>
        <v>776.82999999999902</v>
      </c>
    </row>
    <row r="15" spans="1:10" ht="14.25" customHeight="1" x14ac:dyDescent="0.25">
      <c r="B15" s="71" t="s">
        <v>4</v>
      </c>
      <c r="C15" s="71"/>
      <c r="D15" s="1">
        <f>D8+53594.43</f>
        <v>-308257.89000000007</v>
      </c>
    </row>
    <row r="16" spans="1:10" ht="21" customHeight="1" thickBot="1" x14ac:dyDescent="0.3">
      <c r="B16" s="37" t="s">
        <v>2</v>
      </c>
    </row>
    <row r="17" spans="1:4" ht="15" x14ac:dyDescent="0.25">
      <c r="A17" s="58" t="s">
        <v>30</v>
      </c>
      <c r="B17" s="59"/>
      <c r="C17" s="59"/>
      <c r="D17" s="15">
        <v>17957.939999999999</v>
      </c>
    </row>
    <row r="18" spans="1:4" ht="17.25" customHeight="1" x14ac:dyDescent="0.25">
      <c r="A18" s="41" t="s">
        <v>31</v>
      </c>
      <c r="B18" s="42"/>
      <c r="C18" s="42"/>
      <c r="D18" s="5">
        <v>5550.64</v>
      </c>
    </row>
    <row r="19" spans="1:4" ht="15" customHeight="1" x14ac:dyDescent="0.25">
      <c r="A19" s="41" t="s">
        <v>32</v>
      </c>
      <c r="B19" s="42"/>
      <c r="C19" s="42"/>
      <c r="D19" s="5">
        <v>14267.29</v>
      </c>
    </row>
    <row r="20" spans="1:4" ht="15" customHeight="1" x14ac:dyDescent="0.25">
      <c r="A20" s="41" t="s">
        <v>0</v>
      </c>
      <c r="B20" s="42"/>
      <c r="C20" s="42"/>
      <c r="D20" s="5">
        <v>19149.63</v>
      </c>
    </row>
    <row r="21" spans="1:4" ht="15" customHeight="1" x14ac:dyDescent="0.25">
      <c r="A21" s="41" t="s">
        <v>33</v>
      </c>
      <c r="B21" s="42"/>
      <c r="C21" s="42"/>
      <c r="D21" s="5">
        <v>250594.89</v>
      </c>
    </row>
    <row r="22" spans="1:4" ht="15" customHeight="1" x14ac:dyDescent="0.25">
      <c r="A22" s="41" t="s">
        <v>34</v>
      </c>
      <c r="B22" s="42"/>
      <c r="C22" s="42"/>
      <c r="D22" s="5">
        <v>10409.469999999999</v>
      </c>
    </row>
    <row r="23" spans="1:4" ht="15" customHeight="1" x14ac:dyDescent="0.25">
      <c r="A23" s="41" t="s">
        <v>35</v>
      </c>
      <c r="B23" s="42"/>
      <c r="C23" s="42"/>
      <c r="D23" s="5">
        <v>78770.06</v>
      </c>
    </row>
    <row r="24" spans="1:4" ht="15" customHeight="1" x14ac:dyDescent="0.25">
      <c r="A24" s="41" t="s">
        <v>36</v>
      </c>
      <c r="B24" s="42"/>
      <c r="C24" s="42"/>
      <c r="D24" s="5">
        <v>17580</v>
      </c>
    </row>
    <row r="25" spans="1:4" ht="15" customHeight="1" thickBot="1" x14ac:dyDescent="0.3">
      <c r="A25" s="41" t="s">
        <v>16</v>
      </c>
      <c r="B25" s="42"/>
      <c r="C25" s="42"/>
      <c r="D25" s="5">
        <v>35810</v>
      </c>
    </row>
    <row r="26" spans="1:4" ht="17.25" customHeight="1" thickBot="1" x14ac:dyDescent="0.3">
      <c r="A26" s="46" t="s">
        <v>1</v>
      </c>
      <c r="B26" s="47"/>
      <c r="C26" s="47"/>
      <c r="D26" s="11">
        <f>SUM(D17:D25)</f>
        <v>450089.92</v>
      </c>
    </row>
    <row r="27" spans="1:4" ht="35.25" customHeight="1" thickBot="1" x14ac:dyDescent="0.3">
      <c r="A27" s="25"/>
      <c r="B27" s="44" t="s">
        <v>14</v>
      </c>
      <c r="C27" s="45"/>
      <c r="D27" s="45"/>
    </row>
    <row r="28" spans="1:4" ht="15.75" customHeight="1" x14ac:dyDescent="0.25">
      <c r="A28" s="58" t="s">
        <v>37</v>
      </c>
      <c r="B28" s="59"/>
      <c r="C28" s="59"/>
      <c r="D28" s="15">
        <v>14646.78</v>
      </c>
    </row>
    <row r="29" spans="1:4" ht="15.75" customHeight="1" x14ac:dyDescent="0.25">
      <c r="A29" s="41" t="s">
        <v>38</v>
      </c>
      <c r="B29" s="42"/>
      <c r="C29" s="42"/>
      <c r="D29" s="5">
        <v>11977.69</v>
      </c>
    </row>
    <row r="30" spans="1:4" ht="15.75" customHeight="1" x14ac:dyDescent="0.25">
      <c r="A30" s="41" t="s">
        <v>39</v>
      </c>
      <c r="B30" s="42"/>
      <c r="C30" s="42"/>
      <c r="D30" s="5">
        <v>9051.9</v>
      </c>
    </row>
    <row r="31" spans="1:4" ht="15.75" customHeight="1" thickBot="1" x14ac:dyDescent="0.3">
      <c r="A31" s="65" t="s">
        <v>40</v>
      </c>
      <c r="B31" s="66"/>
      <c r="C31" s="66"/>
      <c r="D31" s="5">
        <v>3019.61</v>
      </c>
    </row>
    <row r="32" spans="1:4" ht="15.75" customHeight="1" thickBot="1" x14ac:dyDescent="0.3">
      <c r="A32" s="46" t="s">
        <v>15</v>
      </c>
      <c r="B32" s="47"/>
      <c r="C32" s="47"/>
      <c r="D32" s="17">
        <f>SUM(D28:D31)</f>
        <v>38695.980000000003</v>
      </c>
    </row>
    <row r="33" spans="1:4" s="12" customFormat="1" ht="24" customHeight="1" thickBot="1" x14ac:dyDescent="0.35">
      <c r="A33" s="26"/>
      <c r="B33" s="31" t="s">
        <v>5</v>
      </c>
      <c r="C33" s="26"/>
    </row>
    <row r="34" spans="1:4" ht="15.75" customHeight="1" x14ac:dyDescent="0.25">
      <c r="A34" s="55" t="s">
        <v>23</v>
      </c>
      <c r="B34" s="56"/>
      <c r="C34" s="57"/>
      <c r="D34" s="15">
        <v>9807.4</v>
      </c>
    </row>
    <row r="35" spans="1:4" ht="15" customHeight="1" x14ac:dyDescent="0.25">
      <c r="A35" s="67" t="s">
        <v>25</v>
      </c>
      <c r="B35" s="68"/>
      <c r="C35" s="69"/>
      <c r="D35" s="5">
        <v>797.4</v>
      </c>
    </row>
    <row r="36" spans="1:4" ht="15.75" customHeight="1" x14ac:dyDescent="0.25">
      <c r="A36" s="43" t="s">
        <v>26</v>
      </c>
      <c r="B36" s="42"/>
      <c r="C36" s="42"/>
      <c r="D36" s="5">
        <v>841.9</v>
      </c>
    </row>
    <row r="37" spans="1:4" ht="17.25" customHeight="1" x14ac:dyDescent="0.25">
      <c r="A37" s="43" t="s">
        <v>27</v>
      </c>
      <c r="B37" s="42"/>
      <c r="C37" s="42"/>
      <c r="D37" s="5">
        <v>4036.7</v>
      </c>
    </row>
    <row r="38" spans="1:4" ht="17.25" customHeight="1" x14ac:dyDescent="0.25">
      <c r="A38" s="43" t="s">
        <v>28</v>
      </c>
      <c r="B38" s="42"/>
      <c r="C38" s="42"/>
      <c r="D38" s="5">
        <v>1544.3</v>
      </c>
    </row>
    <row r="39" spans="1:4" ht="17.25" customHeight="1" x14ac:dyDescent="0.25">
      <c r="A39" s="43" t="s">
        <v>29</v>
      </c>
      <c r="B39" s="42"/>
      <c r="C39" s="42"/>
      <c r="D39" s="5">
        <v>21375</v>
      </c>
    </row>
    <row r="40" spans="1:4" ht="15.75" customHeight="1" x14ac:dyDescent="0.25">
      <c r="A40" s="43" t="s">
        <v>41</v>
      </c>
      <c r="B40" s="42"/>
      <c r="C40" s="42"/>
      <c r="D40" s="5">
        <f>11244+1818</f>
        <v>13062</v>
      </c>
    </row>
    <row r="41" spans="1:4" ht="15.75" customHeight="1" x14ac:dyDescent="0.25">
      <c r="A41" s="43" t="s">
        <v>42</v>
      </c>
      <c r="B41" s="42"/>
      <c r="C41" s="42"/>
      <c r="D41" s="5">
        <v>70618.45</v>
      </c>
    </row>
    <row r="42" spans="1:4" ht="15.75" customHeight="1" x14ac:dyDescent="0.25">
      <c r="A42" s="67" t="s">
        <v>43</v>
      </c>
      <c r="B42" s="68"/>
      <c r="C42" s="69"/>
      <c r="D42" s="5">
        <v>1060.2</v>
      </c>
    </row>
    <row r="43" spans="1:4" ht="15.75" customHeight="1" x14ac:dyDescent="0.25">
      <c r="A43" s="67" t="s">
        <v>44</v>
      </c>
      <c r="B43" s="68"/>
      <c r="C43" s="69"/>
      <c r="D43" s="5">
        <v>2770</v>
      </c>
    </row>
    <row r="44" spans="1:4" ht="15.75" customHeight="1" x14ac:dyDescent="0.25">
      <c r="A44" s="67" t="s">
        <v>45</v>
      </c>
      <c r="B44" s="68"/>
      <c r="C44" s="69"/>
      <c r="D44" s="5">
        <v>5898.5</v>
      </c>
    </row>
    <row r="45" spans="1:4" ht="15.75" customHeight="1" x14ac:dyDescent="0.25">
      <c r="A45" s="67" t="s">
        <v>46</v>
      </c>
      <c r="B45" s="68"/>
      <c r="C45" s="69"/>
      <c r="D45" s="5">
        <f>75+688.4</f>
        <v>763.4</v>
      </c>
    </row>
    <row r="46" spans="1:4" ht="15.75" customHeight="1" x14ac:dyDescent="0.25">
      <c r="A46" s="67" t="s">
        <v>51</v>
      </c>
      <c r="B46" s="68"/>
      <c r="C46" s="69"/>
      <c r="D46" s="5">
        <v>1665.3</v>
      </c>
    </row>
    <row r="47" spans="1:4" ht="15.75" customHeight="1" x14ac:dyDescent="0.25">
      <c r="A47" s="67" t="s">
        <v>52</v>
      </c>
      <c r="B47" s="68"/>
      <c r="C47" s="69"/>
      <c r="D47" s="5">
        <v>6181.2</v>
      </c>
    </row>
    <row r="48" spans="1:4" ht="15.75" customHeight="1" x14ac:dyDescent="0.25">
      <c r="A48" s="72" t="s">
        <v>53</v>
      </c>
      <c r="B48" s="73"/>
      <c r="C48" s="74"/>
      <c r="D48" s="16">
        <v>988.3</v>
      </c>
    </row>
    <row r="49" spans="1:4" ht="15.75" customHeight="1" x14ac:dyDescent="0.25">
      <c r="A49" s="72" t="s">
        <v>54</v>
      </c>
      <c r="B49" s="73"/>
      <c r="C49" s="74"/>
      <c r="D49" s="16">
        <f>1096.4+1727</f>
        <v>2823.4</v>
      </c>
    </row>
    <row r="50" spans="1:4" ht="15.75" customHeight="1" thickBot="1" x14ac:dyDescent="0.3">
      <c r="A50" s="72" t="s">
        <v>55</v>
      </c>
      <c r="B50" s="73"/>
      <c r="C50" s="74"/>
      <c r="D50" s="16">
        <v>2876.8</v>
      </c>
    </row>
    <row r="51" spans="1:4" ht="15.75" hidden="1" customHeight="1" x14ac:dyDescent="0.25">
      <c r="A51" s="67"/>
      <c r="B51" s="68"/>
      <c r="C51" s="69"/>
      <c r="D51" s="5"/>
    </row>
    <row r="52" spans="1:4" ht="15.75" hidden="1" customHeight="1" x14ac:dyDescent="0.25">
      <c r="A52" s="67"/>
      <c r="B52" s="68"/>
      <c r="C52" s="69"/>
      <c r="D52" s="5"/>
    </row>
    <row r="53" spans="1:4" ht="15.75" hidden="1" customHeight="1" x14ac:dyDescent="0.25">
      <c r="A53" s="67"/>
      <c r="B53" s="68"/>
      <c r="C53" s="69"/>
      <c r="D53" s="5"/>
    </row>
    <row r="54" spans="1:4" ht="15.75" hidden="1" customHeight="1" x14ac:dyDescent="0.25">
      <c r="A54" s="67"/>
      <c r="B54" s="68"/>
      <c r="C54" s="69"/>
      <c r="D54" s="5"/>
    </row>
    <row r="55" spans="1:4" ht="15.75" hidden="1" customHeight="1" thickBot="1" x14ac:dyDescent="0.3">
      <c r="A55" s="60"/>
      <c r="B55" s="61"/>
      <c r="C55" s="62"/>
      <c r="D55" s="7"/>
    </row>
    <row r="56" spans="1:4" ht="15.6" customHeight="1" thickBot="1" x14ac:dyDescent="0.3">
      <c r="A56" s="46" t="s">
        <v>3</v>
      </c>
      <c r="B56" s="47"/>
      <c r="C56" s="47"/>
      <c r="D56" s="27">
        <f>SUM(D34:D55)</f>
        <v>147110.24999999994</v>
      </c>
    </row>
    <row r="57" spans="1:4" s="12" customFormat="1" ht="16.2" customHeight="1" x14ac:dyDescent="0.25">
      <c r="B57" s="32" t="s">
        <v>6</v>
      </c>
      <c r="D57" s="35">
        <f>D32+D26+D56</f>
        <v>635896.14999999991</v>
      </c>
    </row>
    <row r="58" spans="1:4" s="12" customFormat="1" ht="15.6" x14ac:dyDescent="0.25">
      <c r="B58" s="18" t="s">
        <v>22</v>
      </c>
      <c r="D58" s="13">
        <f>C8-D57</f>
        <v>12654.830000000075</v>
      </c>
    </row>
    <row r="59" spans="1:4" s="12" customFormat="1" ht="15" customHeight="1" x14ac:dyDescent="0.25">
      <c r="B59" s="18" t="s">
        <v>50</v>
      </c>
      <c r="D59" s="19">
        <f>D4+D58</f>
        <v>-518224.33999999997</v>
      </c>
    </row>
  </sheetData>
  <mergeCells count="45">
    <mergeCell ref="A53:C53"/>
    <mergeCell ref="A54:C54"/>
    <mergeCell ref="A48:C48"/>
    <mergeCell ref="A49:C49"/>
    <mergeCell ref="A50:C50"/>
    <mergeCell ref="A51:C51"/>
    <mergeCell ref="A52:C52"/>
    <mergeCell ref="A42:C42"/>
    <mergeCell ref="A43:C43"/>
    <mergeCell ref="A44:C44"/>
    <mergeCell ref="A47:C47"/>
    <mergeCell ref="A45:C45"/>
    <mergeCell ref="A46:C46"/>
    <mergeCell ref="A3:C3"/>
    <mergeCell ref="A31:C31"/>
    <mergeCell ref="A40:C40"/>
    <mergeCell ref="A36:C36"/>
    <mergeCell ref="A37:C37"/>
    <mergeCell ref="A38:C38"/>
    <mergeCell ref="A39:C39"/>
    <mergeCell ref="A35:C35"/>
    <mergeCell ref="A25:C25"/>
    <mergeCell ref="B4:C4"/>
    <mergeCell ref="B15:C15"/>
    <mergeCell ref="A24:C24"/>
    <mergeCell ref="A17:C17"/>
    <mergeCell ref="A18:C18"/>
    <mergeCell ref="A19:C19"/>
    <mergeCell ref="A20:C20"/>
    <mergeCell ref="A21:C21"/>
    <mergeCell ref="A41:C41"/>
    <mergeCell ref="B27:D27"/>
    <mergeCell ref="A56:C56"/>
    <mergeCell ref="A7:B7"/>
    <mergeCell ref="A8:B8"/>
    <mergeCell ref="A9:D9"/>
    <mergeCell ref="A32:C32"/>
    <mergeCell ref="A34:C34"/>
    <mergeCell ref="A26:C26"/>
    <mergeCell ref="A28:C28"/>
    <mergeCell ref="A29:C29"/>
    <mergeCell ref="A30:C30"/>
    <mergeCell ref="A22:C22"/>
    <mergeCell ref="A23:C23"/>
    <mergeCell ref="A55:C55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2022-03-14T07:28:11Z</cp:lastPrinted>
  <dcterms:created xsi:type="dcterms:W3CDTF">2012-01-24T09:54:37Z</dcterms:created>
  <dcterms:modified xsi:type="dcterms:W3CDTF">2022-03-14T07:28:46Z</dcterms:modified>
</cp:coreProperties>
</file>