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E15" i="1" l="1"/>
  <c r="E50" i="1" l="1"/>
  <c r="E8" i="1" l="1"/>
  <c r="E46" i="1" l="1"/>
  <c r="E38" i="1" l="1"/>
  <c r="E36" i="1" l="1"/>
  <c r="E61" i="1" l="1"/>
  <c r="E32" i="1"/>
  <c r="E26" i="1"/>
  <c r="E13" i="1" l="1"/>
  <c r="C14" i="1"/>
  <c r="B14" i="1"/>
  <c r="E12" i="1" l="1"/>
  <c r="E11" i="1"/>
  <c r="E10" i="1"/>
  <c r="E14" i="1" l="1"/>
  <c r="E63" i="1"/>
  <c r="E64" i="1" l="1"/>
  <c r="E65" i="1" s="1"/>
</calcChain>
</file>

<file path=xl/sharedStrings.xml><?xml version="1.0" encoding="utf-8"?>
<sst xmlns="http://schemas.openxmlformats.org/spreadsheetml/2006/main" count="60" uniqueCount="60">
  <si>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</si>
  <si>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</si>
  <si>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</si>
  <si>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</si>
  <si>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</si>
  <si>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</si>
  <si>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</si>
  <si>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</si>
  <si>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</si>
  <si>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</si>
  <si>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</si>
  <si>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</si>
  <si>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</si>
  <si>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</si>
  <si>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</si>
  <si>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</si>
  <si>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</si>
  <si>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</si>
  <si>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ВАСИЛЬЕВА, 41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</si>
  <si>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</si>
  <si>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</si>
  <si>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</si>
  <si>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</si>
  <si>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Прокладка кабеля кв.7  /январь 2021г</t>
  </si>
  <si>
    <t>Прочистка фильтра на узле ХВС  /февраль 2021г</t>
  </si>
  <si>
    <t>Ремонт стояка с-мы отопления кв.12, 36   /февраль 2021г</t>
  </si>
  <si>
    <t>Подготовка вычислителя, термометра к поверке   /март 2021г</t>
  </si>
  <si>
    <t>Уборка мусорной плошадки (а/машина)  /апрель 2021г</t>
  </si>
  <si>
    <t>Ремонт козырьков 1,2п  /апрель 2021г</t>
  </si>
  <si>
    <t>Вывоз веток  (а/машина)   /май 2021г</t>
  </si>
  <si>
    <t>Ремонт крыши /май 2021г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</si>
  <si>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</si>
  <si>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</si>
  <si>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</si>
  <si>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</si>
  <si>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</si>
  <si>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</si>
  <si>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>Тех.обслуживание приборов учета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</si>
  <si>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</si>
  <si>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</si>
  <si>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</si>
  <si>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</si>
  <si>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Поверка, техобслуживание ОДПУ  /февраль 2021г</t>
  </si>
  <si>
    <t>Тариф на тех/содерж-18,60, СОИ-факт, Обслуживание ПУ-0,48 кв.м, вознаграждение домкома-52,8 с помещения</t>
  </si>
  <si>
    <t>Замена крана кв.21  /июль 2021г</t>
  </si>
  <si>
    <t>Замена канализации кв.46  /июль 2021г</t>
  </si>
  <si>
    <t>Год постройки-1966, панельный, газифицирован, количество этажей-5, подъездов-4, количество жилых квартир-75, кол-во нежилых помещений-5, общая площадь дома-3549,80 кол-во зарегистрированных-132</t>
  </si>
  <si>
    <t>Ремонт подъездного освещения /август 2021г</t>
  </si>
  <si>
    <t>Ремонт балконной плиты кв.18, 60  /сентябрь 2021г</t>
  </si>
  <si>
    <t>Корректировка задолженности</t>
  </si>
  <si>
    <t>за     2021 год</t>
  </si>
  <si>
    <t>Задолженность на 01.01.2022г.</t>
  </si>
  <si>
    <t xml:space="preserve">8. Средства на счете дома на 01.01.2022г.    </t>
  </si>
  <si>
    <t>Замена канализации кв.64  /октябрь 2021г</t>
  </si>
  <si>
    <t>Подготовка подъезда к ремонту  /ноябрь 2021г</t>
  </si>
  <si>
    <t>Ремонт подъездного и уличного освещения  /декабрь 2021г</t>
  </si>
  <si>
    <t>Закрытие оконного проема 2п  /декабрь 2021г</t>
  </si>
  <si>
    <t>Демонтаж п/ящиков, информ.щитов 2п  /декабрь 2021г</t>
  </si>
  <si>
    <t>Гермитизация и покраска газовых труб, замена перил  /ноябрь 2021г</t>
  </si>
  <si>
    <t>Ремонт подъезда № 2  /декабрь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</si>
</sst>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vertical="top" wrapText="1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0" fontId="8" fillId="0" borderId="17" xfId="0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4" fontId="3" fillId="0" borderId="18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0" fillId="0" borderId="0" xfId="0" applyAlignment="1"/>
    <xf numFmtId="0" fontId="0" fillId="0" borderId="24" xfId="0" applyBorder="1" applyAlignment="1">
      <alignment vertical="top" wrapText="1"/>
    </xf>
    <xf numFmtId="4" fontId="2" fillId="0" borderId="8" xfId="0" applyNumberFormat="1" applyFont="1" applyBorder="1" applyAlignment="1">
      <alignment horizontal="right" vertical="top"/>
    </xf>
    <xf numFmtId="4" fontId="2" fillId="0" borderId="7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18" xfId="0" applyNumberFormat="1" applyFont="1" applyFill="1" applyBorder="1" applyAlignment="1">
      <alignment vertical="top"/>
    </xf>
    <xf numFmtId="0" fontId="0" fillId="0" borderId="0" xfId="0" applyFill="1"/>
    <xf numFmtId="0" fontId="2" fillId="0" borderId="0" xfId="0" applyFont="1" applyAlignment="1"/>
    <xf numFmtId="4" fontId="2" fillId="0" borderId="26" xfId="0" applyNumberFormat="1" applyFont="1" applyBorder="1" applyAlignment="1">
      <alignment horizontal="right" vertical="top"/>
    </xf>
    <xf numFmtId="0" fontId="7" fillId="0" borderId="25" xfId="0" applyFont="1" applyBorder="1" applyAlignment="1">
      <alignment horizontal="center" vertical="top" wrapText="1"/>
    </xf>
    <xf numFmtId="4" fontId="2" fillId="0" borderId="28" xfId="0" applyNumberFormat="1" applyFont="1" applyBorder="1" applyAlignment="1">
      <alignment vertical="top"/>
    </xf>
    <xf numFmtId="0" fontId="9" fillId="0" borderId="6" xfId="0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/>
    </xf>
    <xf numFmtId="0" fontId="8" fillId="0" borderId="29" xfId="0" applyFont="1" applyBorder="1" applyAlignment="1">
      <alignment vertical="top"/>
    </xf>
    <xf numFmtId="4" fontId="3" fillId="0" borderId="30" xfId="0" applyNumberFormat="1" applyFont="1" applyBorder="1" applyAlignment="1">
      <alignment vertical="top"/>
    </xf>
    <xf numFmtId="4" fontId="3" fillId="0" borderId="31" xfId="0" applyNumberFormat="1" applyFont="1" applyBorder="1" applyAlignment="1">
      <alignment vertical="top"/>
    </xf>
    <xf numFmtId="4" fontId="3" fillId="0" borderId="32" xfId="0" applyNumberFormat="1" applyFont="1" applyBorder="1" applyAlignment="1">
      <alignment vertical="top"/>
    </xf>
    <xf numFmtId="4" fontId="2" fillId="0" borderId="0" xfId="0" applyNumberFormat="1" applyFont="1" applyFill="1" applyBorder="1" applyAlignment="1"/>
    <xf numFmtId="4" fontId="2" fillId="0" borderId="12" xfId="0" applyNumberFormat="1" applyFont="1" applyBorder="1" applyAlignment="1">
      <alignment vertical="center"/>
    </xf>
    <xf numFmtId="0" fontId="0" fillId="0" borderId="23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20" xfId="0" applyFont="1" applyBorder="1" applyAlignment="1">
      <alignment vertical="top"/>
    </xf>
    <xf numFmtId="0" fontId="5" fillId="0" borderId="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3" xfId="0" applyBorder="1" applyAlignment="1">
      <alignment vertical="top" wrapText="1"/>
    </xf>
    <xf numFmtId="0" fontId="0" fillId="0" borderId="34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23" xfId="0" applyFill="1" applyBorder="1" applyAlignment="1">
      <alignment vertical="top" wrapText="1"/>
    </xf>
    <xf numFmtId="0" fontId="0" fillId="0" borderId="3" xfId="0" applyFill="1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4" xfId="0" applyBorder="1" applyAlignment="1">
      <alignment vertical="top"/>
    </xf>
    <xf numFmtId="0" fontId="5" fillId="0" borderId="9" xfId="0" applyFon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0" xfId="0" applyAlignment="1">
      <alignment vertical="center" wrapText="1"/>
    </xf>
    <xf numFmtId="0" fontId="0" fillId="0" borderId="27" xfId="0" applyBorder="1" applyAlignment="1">
      <alignment vertical="center" wrapText="1"/>
    </xf>
    <xf numFmtId="0" fontId="5" fillId="0" borderId="16" xfId="0" applyFont="1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2" fillId="0" borderId="0" xfId="0" applyFont="1" applyAlignment="1"/>
    <xf numFmtId="0" fontId="7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4" fontId="0" fillId="0" borderId="0" xfId="0" applyNumberFormat="1" applyFont="1" applyBorder="1" applyAlignment="1"/>
    <xf numFmtId="0" fontId="0" fillId="0" borderId="0" xfId="0" applyFont="1" applyBorder="1" applyAlignment="1"/>
    <xf numFmtId="0" fontId="0" fillId="0" borderId="13" xfId="0" applyFont="1" applyBorder="1" applyAlignme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36" xfId="0" applyBorder="1" applyAlignment="1">
      <alignment vertical="top"/>
    </xf>
    <xf numFmtId="0" fontId="0" fillId="0" borderId="31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36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3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topLeftCell="A46" zoomScaleNormal="100" workbookViewId="0">
      <selection activeCell="H19" sqref="H19"/>
    </sheetView>
  </sheetViews>
  <sheetFormatPr defaultRowHeight="13.2" x14ac:dyDescent="0.25"/>
  <cols>
    <col min="1" max="1" width="15.44140625" customWidth="1"/>
    <col min="2" max="2" width="24.6640625" customWidth="1"/>
    <col min="3" max="3" width="20.44140625" customWidth="1"/>
    <col min="4" max="4" width="17.5546875" customWidth="1"/>
    <col min="5" max="5" width="31.21875" customWidth="1"/>
  </cols>
  <sheetData>
    <row r="1" spans="1:11" ht="17.399999999999999" x14ac:dyDescent="0.3">
      <c r="B1" s="27" t="s">
        <v>18</v>
      </c>
      <c r="C1" s="27"/>
      <c r="D1" s="27"/>
      <c r="E1" s="27"/>
      <c r="F1" s="27"/>
      <c r="G1" s="27"/>
      <c r="H1" s="27"/>
      <c r="I1" s="27"/>
      <c r="J1" s="27"/>
      <c r="K1" s="27"/>
    </row>
    <row r="2" spans="1:11" ht="18" thickBot="1" x14ac:dyDescent="0.35">
      <c r="B2" s="28" t="s">
        <v>50</v>
      </c>
      <c r="C2" s="28"/>
      <c r="D2" s="28"/>
      <c r="E2" s="28"/>
      <c r="F2" s="28"/>
      <c r="G2" s="28"/>
      <c r="H2" s="28"/>
      <c r="I2" s="28"/>
      <c r="J2" s="28"/>
      <c r="K2" s="28"/>
    </row>
    <row r="3" spans="1:11" ht="51.75" customHeight="1" thickBot="1" x14ac:dyDescent="0.3">
      <c r="A3" s="65" t="s">
        <v>46</v>
      </c>
      <c r="B3" s="65"/>
      <c r="C3" s="65"/>
      <c r="D3" s="66"/>
      <c r="E3" s="24" t="s">
        <v>43</v>
      </c>
    </row>
    <row r="4" spans="1:11" ht="15.6" x14ac:dyDescent="0.3">
      <c r="B4" s="69" t="s">
        <v>19</v>
      </c>
      <c r="C4" s="69"/>
      <c r="D4" s="32"/>
      <c r="E4" s="3">
        <v>-684539.52</v>
      </c>
    </row>
    <row r="5" spans="1:11" ht="15.6" x14ac:dyDescent="0.3">
      <c r="B5" s="29" t="s">
        <v>20</v>
      </c>
      <c r="C5" s="29"/>
      <c r="D5" s="32"/>
      <c r="E5" s="29"/>
      <c r="F5" s="29"/>
      <c r="G5" s="29"/>
      <c r="H5" s="29"/>
      <c r="I5" s="29"/>
      <c r="J5" s="29"/>
      <c r="K5" s="29"/>
    </row>
    <row r="6" spans="1:11" ht="19.5" customHeight="1" thickBot="1" x14ac:dyDescent="0.35">
      <c r="B6" s="2" t="s">
        <v>21</v>
      </c>
      <c r="E6" s="3">
        <v>-382473.79</v>
      </c>
    </row>
    <row r="7" spans="1:11" ht="28.2" thickBot="1" x14ac:dyDescent="0.3">
      <c r="A7" s="70" t="s">
        <v>8</v>
      </c>
      <c r="B7" s="71"/>
      <c r="C7" s="5" t="s">
        <v>9</v>
      </c>
      <c r="D7" s="34" t="s">
        <v>49</v>
      </c>
      <c r="E7" s="6" t="s">
        <v>51</v>
      </c>
    </row>
    <row r="8" spans="1:11" ht="16.2" customHeight="1" thickBot="1" x14ac:dyDescent="0.3">
      <c r="A8" s="72">
        <v>844659.06</v>
      </c>
      <c r="B8" s="73"/>
      <c r="C8" s="26">
        <v>801362.94</v>
      </c>
      <c r="D8" s="33">
        <v>-48233.54</v>
      </c>
      <c r="E8" s="25">
        <f>E6-D8+C8-A8</f>
        <v>-377536.37000000011</v>
      </c>
    </row>
    <row r="9" spans="1:11" ht="12.75" customHeight="1" thickBot="1" x14ac:dyDescent="0.3">
      <c r="A9" s="74" t="s">
        <v>7</v>
      </c>
      <c r="B9" s="75"/>
      <c r="C9" s="75"/>
      <c r="D9" s="75"/>
      <c r="E9" s="76"/>
    </row>
    <row r="10" spans="1:11" ht="16.5" customHeight="1" x14ac:dyDescent="0.25">
      <c r="A10" s="7" t="s">
        <v>10</v>
      </c>
      <c r="B10" s="8">
        <v>12344.83</v>
      </c>
      <c r="C10" s="9">
        <v>14774.05</v>
      </c>
      <c r="D10" s="8"/>
      <c r="E10" s="10">
        <f>C10-B10</f>
        <v>2429.2199999999993</v>
      </c>
    </row>
    <row r="11" spans="1:11" ht="16.5" customHeight="1" x14ac:dyDescent="0.25">
      <c r="A11" s="11" t="s">
        <v>11</v>
      </c>
      <c r="B11" s="12">
        <v>-2756.95</v>
      </c>
      <c r="C11" s="13">
        <v>1771.52</v>
      </c>
      <c r="D11" s="12"/>
      <c r="E11" s="14">
        <f>C11-B11</f>
        <v>4528.4699999999993</v>
      </c>
    </row>
    <row r="12" spans="1:11" ht="16.5" customHeight="1" x14ac:dyDescent="0.25">
      <c r="A12" s="11" t="s">
        <v>13</v>
      </c>
      <c r="B12" s="12">
        <v>23228.25</v>
      </c>
      <c r="C12" s="13">
        <v>20760.990000000002</v>
      </c>
      <c r="D12" s="12"/>
      <c r="E12" s="14">
        <f>C12-B12</f>
        <v>-2467.2599999999984</v>
      </c>
    </row>
    <row r="13" spans="1:11" ht="16.5" customHeight="1" thickBot="1" x14ac:dyDescent="0.3">
      <c r="A13" s="39" t="s">
        <v>17</v>
      </c>
      <c r="B13" s="40">
        <v>4068.95</v>
      </c>
      <c r="C13" s="41">
        <v>3636.36</v>
      </c>
      <c r="D13" s="40"/>
      <c r="E13" s="42">
        <f>C13-B13</f>
        <v>-432.58999999999969</v>
      </c>
    </row>
    <row r="14" spans="1:11" ht="19.5" customHeight="1" thickBot="1" x14ac:dyDescent="0.3">
      <c r="A14" s="36" t="s">
        <v>12</v>
      </c>
      <c r="B14" s="37">
        <f>SUM(B10:B13)</f>
        <v>36885.08</v>
      </c>
      <c r="C14" s="35">
        <f>SUM(C10:C13)</f>
        <v>40942.92</v>
      </c>
      <c r="D14" s="35"/>
      <c r="E14" s="38">
        <f>SUM(E10:E13)</f>
        <v>4057.8400000000006</v>
      </c>
    </row>
    <row r="15" spans="1:11" ht="17.25" customHeight="1" x14ac:dyDescent="0.25">
      <c r="B15" s="67" t="s">
        <v>4</v>
      </c>
      <c r="C15" s="67"/>
      <c r="D15" s="68"/>
      <c r="E15" s="4">
        <f>E8+73202.31</f>
        <v>-304334.06000000011</v>
      </c>
    </row>
    <row r="16" spans="1:11" ht="16.2" thickBot="1" x14ac:dyDescent="0.35">
      <c r="B16" s="1" t="s">
        <v>2</v>
      </c>
    </row>
    <row r="17" spans="1:5" ht="15.75" customHeight="1" x14ac:dyDescent="0.25">
      <c r="A17" s="59" t="s">
        <v>31</v>
      </c>
      <c r="B17" s="55"/>
      <c r="C17" s="55"/>
      <c r="D17" s="56"/>
      <c r="E17" s="10">
        <v>23420.1</v>
      </c>
    </row>
    <row r="18" spans="1:5" ht="15.75" customHeight="1" x14ac:dyDescent="0.25">
      <c r="A18" s="60" t="s">
        <v>32</v>
      </c>
      <c r="B18" s="52"/>
      <c r="C18" s="52"/>
      <c r="D18" s="53"/>
      <c r="E18" s="14">
        <v>7238.94</v>
      </c>
    </row>
    <row r="19" spans="1:5" ht="15.75" customHeight="1" x14ac:dyDescent="0.25">
      <c r="A19" s="60" t="s">
        <v>33</v>
      </c>
      <c r="B19" s="52"/>
      <c r="C19" s="52"/>
      <c r="D19" s="53"/>
      <c r="E19" s="14">
        <v>19086.810000000001</v>
      </c>
    </row>
    <row r="20" spans="1:5" ht="15.75" customHeight="1" x14ac:dyDescent="0.25">
      <c r="A20" s="60" t="s">
        <v>0</v>
      </c>
      <c r="B20" s="52"/>
      <c r="C20" s="52"/>
      <c r="D20" s="53"/>
      <c r="E20" s="14">
        <v>23604.29</v>
      </c>
    </row>
    <row r="21" spans="1:5" ht="15.75" customHeight="1" x14ac:dyDescent="0.25">
      <c r="A21" s="60" t="s">
        <v>34</v>
      </c>
      <c r="B21" s="52"/>
      <c r="C21" s="52"/>
      <c r="D21" s="53"/>
      <c r="E21" s="14">
        <v>338593.2</v>
      </c>
    </row>
    <row r="22" spans="1:5" ht="15.75" customHeight="1" x14ac:dyDescent="0.25">
      <c r="A22" s="60" t="s">
        <v>35</v>
      </c>
      <c r="B22" s="52"/>
      <c r="C22" s="52"/>
      <c r="D22" s="53"/>
      <c r="E22" s="14">
        <v>14830.13</v>
      </c>
    </row>
    <row r="23" spans="1:5" ht="15.75" customHeight="1" x14ac:dyDescent="0.25">
      <c r="A23" s="60" t="s">
        <v>36</v>
      </c>
      <c r="B23" s="52"/>
      <c r="C23" s="52"/>
      <c r="D23" s="53"/>
      <c r="E23" s="14">
        <v>109244.59</v>
      </c>
    </row>
    <row r="24" spans="1:5" ht="15.75" customHeight="1" x14ac:dyDescent="0.25">
      <c r="A24" s="60" t="s">
        <v>16</v>
      </c>
      <c r="B24" s="52"/>
      <c r="C24" s="52"/>
      <c r="D24" s="53"/>
      <c r="E24" s="14">
        <v>42912</v>
      </c>
    </row>
    <row r="25" spans="1:5" ht="15.75" customHeight="1" thickBot="1" x14ac:dyDescent="0.3">
      <c r="A25" s="79" t="s">
        <v>37</v>
      </c>
      <c r="B25" s="80"/>
      <c r="C25" s="80"/>
      <c r="D25" s="81"/>
      <c r="E25" s="14">
        <v>12540</v>
      </c>
    </row>
    <row r="26" spans="1:5" ht="17.25" customHeight="1" thickBot="1" x14ac:dyDescent="0.3">
      <c r="A26" s="62" t="s">
        <v>1</v>
      </c>
      <c r="B26" s="63"/>
      <c r="C26" s="63"/>
      <c r="D26" s="82"/>
      <c r="E26" s="16">
        <f>SUM(E17:E25)</f>
        <v>591470.06000000006</v>
      </c>
    </row>
    <row r="27" spans="1:5" ht="30.75" customHeight="1" thickBot="1" x14ac:dyDescent="0.35">
      <c r="B27" s="77" t="s">
        <v>14</v>
      </c>
      <c r="C27" s="78"/>
      <c r="D27" s="78"/>
      <c r="E27" s="78"/>
    </row>
    <row r="28" spans="1:5" ht="15.75" customHeight="1" x14ac:dyDescent="0.25">
      <c r="A28" s="59" t="s">
        <v>38</v>
      </c>
      <c r="B28" s="55"/>
      <c r="C28" s="55"/>
      <c r="D28" s="56"/>
      <c r="E28" s="10">
        <v>9114.3799999999992</v>
      </c>
    </row>
    <row r="29" spans="1:5" ht="15.75" customHeight="1" x14ac:dyDescent="0.25">
      <c r="A29" s="60" t="s">
        <v>39</v>
      </c>
      <c r="B29" s="52"/>
      <c r="C29" s="52"/>
      <c r="D29" s="53"/>
      <c r="E29" s="14">
        <v>2466.4</v>
      </c>
    </row>
    <row r="30" spans="1:5" ht="15.75" customHeight="1" x14ac:dyDescent="0.25">
      <c r="A30" s="60" t="s">
        <v>40</v>
      </c>
      <c r="B30" s="52"/>
      <c r="C30" s="52"/>
      <c r="D30" s="53"/>
      <c r="E30" s="14">
        <v>23870.52</v>
      </c>
    </row>
    <row r="31" spans="1:5" ht="15.75" customHeight="1" thickBot="1" x14ac:dyDescent="0.3">
      <c r="A31" s="61" t="s">
        <v>41</v>
      </c>
      <c r="B31" s="61"/>
      <c r="C31" s="61"/>
      <c r="D31" s="61"/>
      <c r="E31" s="17">
        <v>4069.74</v>
      </c>
    </row>
    <row r="32" spans="1:5" ht="15.75" customHeight="1" thickBot="1" x14ac:dyDescent="0.3">
      <c r="A32" s="62" t="s">
        <v>15</v>
      </c>
      <c r="B32" s="63"/>
      <c r="C32" s="63"/>
      <c r="D32" s="64"/>
      <c r="E32" s="18">
        <f>SUM(E28:E31)</f>
        <v>39521.040000000001</v>
      </c>
    </row>
    <row r="33" spans="1:5" s="19" customFormat="1" ht="21" customHeight="1" thickBot="1" x14ac:dyDescent="0.3">
      <c r="B33" s="48" t="s">
        <v>5</v>
      </c>
      <c r="C33" s="48"/>
      <c r="D33" s="48"/>
    </row>
    <row r="34" spans="1:5" ht="17.25" customHeight="1" x14ac:dyDescent="0.25">
      <c r="A34" s="54" t="s">
        <v>23</v>
      </c>
      <c r="B34" s="55"/>
      <c r="C34" s="55"/>
      <c r="D34" s="56"/>
      <c r="E34" s="10">
        <v>217</v>
      </c>
    </row>
    <row r="35" spans="1:5" ht="14.25" customHeight="1" x14ac:dyDescent="0.25">
      <c r="A35" s="45" t="s">
        <v>24</v>
      </c>
      <c r="B35" s="52"/>
      <c r="C35" s="52"/>
      <c r="D35" s="53"/>
      <c r="E35" s="14">
        <v>531</v>
      </c>
    </row>
    <row r="36" spans="1:5" ht="14.25" customHeight="1" x14ac:dyDescent="0.25">
      <c r="A36" s="45" t="s">
        <v>25</v>
      </c>
      <c r="B36" s="52"/>
      <c r="C36" s="52"/>
      <c r="D36" s="53"/>
      <c r="E36" s="14">
        <f>748.6+1062</f>
        <v>1810.6</v>
      </c>
    </row>
    <row r="37" spans="1:5" ht="14.25" customHeight="1" x14ac:dyDescent="0.25">
      <c r="A37" s="45" t="s">
        <v>42</v>
      </c>
      <c r="B37" s="52"/>
      <c r="C37" s="52"/>
      <c r="D37" s="53"/>
      <c r="E37" s="14">
        <v>11292</v>
      </c>
    </row>
    <row r="38" spans="1:5" s="31" customFormat="1" ht="14.25" customHeight="1" x14ac:dyDescent="0.25">
      <c r="A38" s="57" t="s">
        <v>26</v>
      </c>
      <c r="B38" s="58"/>
      <c r="C38" s="58"/>
      <c r="D38" s="53"/>
      <c r="E38" s="30">
        <f>2770</f>
        <v>2770</v>
      </c>
    </row>
    <row r="39" spans="1:5" ht="14.25" customHeight="1" x14ac:dyDescent="0.25">
      <c r="A39" s="45" t="s">
        <v>27</v>
      </c>
      <c r="B39" s="52"/>
      <c r="C39" s="52"/>
      <c r="D39" s="53"/>
      <c r="E39" s="14">
        <v>1049.3</v>
      </c>
    </row>
    <row r="40" spans="1:5" ht="14.25" customHeight="1" x14ac:dyDescent="0.25">
      <c r="A40" s="45" t="s">
        <v>28</v>
      </c>
      <c r="B40" s="52"/>
      <c r="C40" s="52"/>
      <c r="D40" s="53"/>
      <c r="E40" s="14">
        <v>568.6</v>
      </c>
    </row>
    <row r="41" spans="1:5" ht="14.25" customHeight="1" x14ac:dyDescent="0.25">
      <c r="A41" s="45" t="s">
        <v>29</v>
      </c>
      <c r="B41" s="52"/>
      <c r="C41" s="52"/>
      <c r="D41" s="53"/>
      <c r="E41" s="14">
        <v>1919.3</v>
      </c>
    </row>
    <row r="42" spans="1:5" ht="14.25" customHeight="1" x14ac:dyDescent="0.25">
      <c r="A42" s="45" t="s">
        <v>30</v>
      </c>
      <c r="B42" s="52"/>
      <c r="C42" s="52"/>
      <c r="D42" s="53"/>
      <c r="E42" s="14">
        <v>102225.03</v>
      </c>
    </row>
    <row r="43" spans="1:5" ht="14.25" customHeight="1" x14ac:dyDescent="0.25">
      <c r="A43" s="45" t="s">
        <v>44</v>
      </c>
      <c r="B43" s="52"/>
      <c r="C43" s="52"/>
      <c r="D43" s="53"/>
      <c r="E43" s="14">
        <v>610.5</v>
      </c>
    </row>
    <row r="44" spans="1:5" ht="14.25" customHeight="1" x14ac:dyDescent="0.25">
      <c r="A44" s="45" t="s">
        <v>45</v>
      </c>
      <c r="B44" s="52"/>
      <c r="C44" s="52"/>
      <c r="D44" s="53"/>
      <c r="E44" s="14">
        <v>6885.1</v>
      </c>
    </row>
    <row r="45" spans="1:5" ht="15" x14ac:dyDescent="0.25">
      <c r="A45" s="45" t="s">
        <v>47</v>
      </c>
      <c r="B45" s="52"/>
      <c r="C45" s="52"/>
      <c r="D45" s="53"/>
      <c r="E45" s="14">
        <v>75</v>
      </c>
    </row>
    <row r="46" spans="1:5" ht="14.25" customHeight="1" x14ac:dyDescent="0.25">
      <c r="A46" s="45" t="s">
        <v>48</v>
      </c>
      <c r="B46" s="52"/>
      <c r="C46" s="52"/>
      <c r="D46" s="53"/>
      <c r="E46" s="14">
        <f>22920.6+31790.1</f>
        <v>54710.7</v>
      </c>
    </row>
    <row r="47" spans="1:5" ht="13.2" customHeight="1" x14ac:dyDescent="0.25">
      <c r="A47" s="45" t="s">
        <v>53</v>
      </c>
      <c r="B47" s="46"/>
      <c r="C47" s="46"/>
      <c r="D47" s="47"/>
      <c r="E47" s="14">
        <v>6906.9</v>
      </c>
    </row>
    <row r="48" spans="1:5" ht="14.25" customHeight="1" x14ac:dyDescent="0.25">
      <c r="A48" s="45" t="s">
        <v>54</v>
      </c>
      <c r="B48" s="46"/>
      <c r="C48" s="46"/>
      <c r="D48" s="47"/>
      <c r="E48" s="14">
        <v>2702</v>
      </c>
    </row>
    <row r="49" spans="1:5" ht="14.25" customHeight="1" x14ac:dyDescent="0.25">
      <c r="A49" s="45" t="s">
        <v>58</v>
      </c>
      <c r="B49" s="46"/>
      <c r="C49" s="46"/>
      <c r="D49" s="47"/>
      <c r="E49" s="14">
        <v>6488.9</v>
      </c>
    </row>
    <row r="50" spans="1:5" ht="14.25" customHeight="1" x14ac:dyDescent="0.25">
      <c r="A50" s="45" t="s">
        <v>55</v>
      </c>
      <c r="B50" s="46"/>
      <c r="C50" s="46"/>
      <c r="D50" s="47"/>
      <c r="E50" s="14">
        <f>8208+15063.9+2860.8</f>
        <v>26132.7</v>
      </c>
    </row>
    <row r="51" spans="1:5" ht="14.25" customHeight="1" x14ac:dyDescent="0.25">
      <c r="A51" s="45" t="s">
        <v>56</v>
      </c>
      <c r="B51" s="46"/>
      <c r="C51" s="46"/>
      <c r="D51" s="47"/>
      <c r="E51" s="14">
        <v>2323.8000000000002</v>
      </c>
    </row>
    <row r="52" spans="1:5" ht="14.25" customHeight="1" x14ac:dyDescent="0.25">
      <c r="A52" s="45" t="s">
        <v>57</v>
      </c>
      <c r="B52" s="46"/>
      <c r="C52" s="46"/>
      <c r="D52" s="47"/>
      <c r="E52" s="14">
        <v>807.9</v>
      </c>
    </row>
    <row r="53" spans="1:5" ht="14.25" customHeight="1" thickBot="1" x14ac:dyDescent="0.3">
      <c r="A53" s="45" t="s">
        <v>59</v>
      </c>
      <c r="B53" s="46"/>
      <c r="C53" s="46"/>
      <c r="D53" s="47"/>
      <c r="E53" s="14">
        <v>55853.69</v>
      </c>
    </row>
    <row r="54" spans="1:5" ht="14.25" hidden="1" customHeight="1" x14ac:dyDescent="0.25">
      <c r="A54" s="45"/>
      <c r="B54" s="46"/>
      <c r="C54" s="46"/>
      <c r="D54" s="47"/>
      <c r="E54" s="14"/>
    </row>
    <row r="55" spans="1:5" ht="14.25" hidden="1" customHeight="1" x14ac:dyDescent="0.25">
      <c r="A55" s="45"/>
      <c r="B55" s="46"/>
      <c r="C55" s="46"/>
      <c r="D55" s="47"/>
      <c r="E55" s="14"/>
    </row>
    <row r="56" spans="1:5" ht="14.25" hidden="1" customHeight="1" x14ac:dyDescent="0.25">
      <c r="A56" s="45"/>
      <c r="B56" s="46"/>
      <c r="C56" s="46"/>
      <c r="D56" s="47"/>
      <c r="E56" s="14"/>
    </row>
    <row r="57" spans="1:5" ht="15.75" hidden="1" customHeight="1" x14ac:dyDescent="0.25">
      <c r="A57" s="45"/>
      <c r="B57" s="46"/>
      <c r="C57" s="46"/>
      <c r="D57" s="47"/>
      <c r="E57" s="14"/>
    </row>
    <row r="58" spans="1:5" ht="15.75" hidden="1" customHeight="1" x14ac:dyDescent="0.25">
      <c r="A58" s="45"/>
      <c r="B58" s="46"/>
      <c r="C58" s="46"/>
      <c r="D58" s="47"/>
      <c r="E58" s="14"/>
    </row>
    <row r="59" spans="1:5" ht="15.75" hidden="1" customHeight="1" x14ac:dyDescent="0.25">
      <c r="A59" s="45"/>
      <c r="B59" s="46"/>
      <c r="C59" s="46"/>
      <c r="D59" s="47"/>
      <c r="E59" s="14"/>
    </row>
    <row r="60" spans="1:5" ht="15.75" hidden="1" customHeight="1" thickBot="1" x14ac:dyDescent="0.3">
      <c r="A60" s="83"/>
      <c r="B60" s="84"/>
      <c r="C60" s="84"/>
      <c r="D60" s="85"/>
      <c r="E60" s="15"/>
    </row>
    <row r="61" spans="1:5" ht="16.8" customHeight="1" thickBot="1" x14ac:dyDescent="0.3">
      <c r="A61" s="49" t="s">
        <v>3</v>
      </c>
      <c r="B61" s="50"/>
      <c r="C61" s="50"/>
      <c r="D61" s="51"/>
      <c r="E61" s="44">
        <f>SUM(E34:E60)</f>
        <v>285880.02</v>
      </c>
    </row>
    <row r="62" spans="1:5" ht="3.75" customHeight="1" x14ac:dyDescent="0.25"/>
    <row r="63" spans="1:5" ht="19.5" customHeight="1" x14ac:dyDescent="0.3">
      <c r="B63" s="32" t="s">
        <v>6</v>
      </c>
      <c r="C63" s="23"/>
      <c r="D63" s="23"/>
      <c r="E63" s="43">
        <f>E32+E26+E61</f>
        <v>916871.12000000011</v>
      </c>
    </row>
    <row r="64" spans="1:5" ht="15.6" x14ac:dyDescent="0.25">
      <c r="B64" s="20" t="s">
        <v>22</v>
      </c>
      <c r="C64" s="19"/>
      <c r="D64" s="19"/>
      <c r="E64" s="21">
        <f>C8-E63</f>
        <v>-115508.18000000017</v>
      </c>
    </row>
    <row r="65" spans="2:5" ht="15" customHeight="1" x14ac:dyDescent="0.25">
      <c r="B65" s="20" t="s">
        <v>52</v>
      </c>
      <c r="C65" s="19"/>
      <c r="D65" s="19"/>
      <c r="E65" s="22">
        <f>E4+E64</f>
        <v>-800047.70000000019</v>
      </c>
    </row>
  </sheetData>
  <mergeCells count="51">
    <mergeCell ref="A60:D60"/>
    <mergeCell ref="A55:D55"/>
    <mergeCell ref="A56:D56"/>
    <mergeCell ref="A57:D57"/>
    <mergeCell ref="A58:D58"/>
    <mergeCell ref="A59:D59"/>
    <mergeCell ref="A51:D51"/>
    <mergeCell ref="A52:D52"/>
    <mergeCell ref="A40:D40"/>
    <mergeCell ref="A41:D41"/>
    <mergeCell ref="A47:D47"/>
    <mergeCell ref="A48:D48"/>
    <mergeCell ref="A50:D50"/>
    <mergeCell ref="B27:E27"/>
    <mergeCell ref="A20:D20"/>
    <mergeCell ref="A21:D21"/>
    <mergeCell ref="A22:D22"/>
    <mergeCell ref="A23:D23"/>
    <mergeCell ref="A24:D24"/>
    <mergeCell ref="A25:D25"/>
    <mergeCell ref="A26:D26"/>
    <mergeCell ref="A3:D3"/>
    <mergeCell ref="B15:D15"/>
    <mergeCell ref="A17:D17"/>
    <mergeCell ref="A18:D18"/>
    <mergeCell ref="A19:D19"/>
    <mergeCell ref="B4:C4"/>
    <mergeCell ref="A7:B7"/>
    <mergeCell ref="A8:B8"/>
    <mergeCell ref="A9:E9"/>
    <mergeCell ref="A28:D28"/>
    <mergeCell ref="A29:D29"/>
    <mergeCell ref="A30:D30"/>
    <mergeCell ref="A31:D31"/>
    <mergeCell ref="A32:D32"/>
    <mergeCell ref="A53:D53"/>
    <mergeCell ref="A54:D54"/>
    <mergeCell ref="B33:D33"/>
    <mergeCell ref="A61:D61"/>
    <mergeCell ref="A42:D42"/>
    <mergeCell ref="A43:D43"/>
    <mergeCell ref="A44:D44"/>
    <mergeCell ref="A45:D45"/>
    <mergeCell ref="A46:D46"/>
    <mergeCell ref="A34:D34"/>
    <mergeCell ref="A49:D49"/>
    <mergeCell ref="A35:D35"/>
    <mergeCell ref="A36:D36"/>
    <mergeCell ref="A37:D37"/>
    <mergeCell ref="A38:D38"/>
    <mergeCell ref="A39:D39"/>
  </mergeCells>
  <phoneticPr fontId="4" type="noConversion"/>
  <pageMargins left="0.78740157480314965" right="0.39370078740157483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2022-03-18T02:43:02Z</cp:lastPrinted>
  <dcterms:created xsi:type="dcterms:W3CDTF">2012-01-24T09:54:37Z</dcterms:created>
  <dcterms:modified xsi:type="dcterms:W3CDTF">2022-03-18T02:44:20Z</dcterms:modified>
</cp:coreProperties>
</file>