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D54" i="1" l="1"/>
  <c r="D50" i="1" l="1"/>
  <c r="D49" i="1" l="1"/>
  <c r="D46" i="1" l="1"/>
  <c r="D41" i="1" l="1"/>
  <c r="D35" i="1" l="1"/>
  <c r="D33" i="1"/>
  <c r="D25" i="1" l="1"/>
  <c r="D31" i="1"/>
  <c r="D65" i="1" l="1"/>
  <c r="D67" i="1" s="1"/>
  <c r="D13" i="1" l="1"/>
  <c r="C14" i="1"/>
  <c r="B14" i="1"/>
  <c r="D12" i="1" l="1"/>
  <c r="D11" i="1"/>
  <c r="D10" i="1"/>
  <c r="D8" i="1"/>
  <c r="D15" i="1" s="1"/>
  <c r="D14" i="1" l="1"/>
  <c r="D68" i="1"/>
  <c r="D69" i="1" s="1"/>
</calcChain>
</file>

<file path=xl/sharedStrings.xml><?xml version="1.0" encoding="utf-8"?>
<sst xmlns="http://schemas.openxmlformats.org/spreadsheetml/2006/main" count="61" uniqueCount="60">
  <si>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</si>
  <si>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</si>
  <si>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</si>
  <si>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</si>
  <si>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</si>
  <si>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</si>
  <si>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</si>
  <si>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</si>
  <si>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</si>
  <si>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</si>
  <si>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</si>
  <si>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</si>
  <si>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</si>
  <si>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</si>
  <si>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</si>
  <si>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</si>
  <si>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Вознаграждение, координация с советом МКД</t>
  </si>
  <si>
    <t>Отведение стоков ОИ</t>
  </si>
  <si>
    <t>2. Начисления и поступления за 2021 год</t>
  </si>
  <si>
    <t xml:space="preserve">7. Накопительный счет за 2021 год                                </t>
  </si>
  <si>
    <t xml:space="preserve">Расходы по ГВС на содержание ОИ  </t>
  </si>
  <si>
    <t xml:space="preserve">Расходы по ХВС на содержание ОИ  </t>
  </si>
  <si>
    <t xml:space="preserve">Расходы по эл.энергии на содержание ОИ </t>
  </si>
  <si>
    <t xml:space="preserve">Расходы по отведению стоков на содержание ОИ  </t>
  </si>
  <si>
    <t xml:space="preserve">Аварийная служба </t>
  </si>
  <si>
    <t>Услуги паспортной службы</t>
  </si>
  <si>
    <t>Услуги по начислению</t>
  </si>
  <si>
    <t xml:space="preserve">Услуги по содержанию МКД </t>
  </si>
  <si>
    <t>Услуги управления МКД</t>
  </si>
  <si>
    <t>ОТЧЕТ по дому СОЦИАЛИСТИЧЕСКАЯ,  48</t>
  </si>
  <si>
    <t>1. Средства на счете дома на 01.07.2021г.</t>
  </si>
  <si>
    <t>Входящее сальдо по оплате на 01.07.2021г.</t>
  </si>
  <si>
    <t xml:space="preserve">Тех.обслуживание узла учета теплоэнергии </t>
  </si>
  <si>
    <t>Ремонт освещения 4п, ремонт ВРУ 3,4п  /июль 2021г</t>
  </si>
  <si>
    <t>Замена и ремонт поручней /июль 2021г</t>
  </si>
  <si>
    <t>Установка информационных щитов, табличек на дверь /июль 2021г</t>
  </si>
  <si>
    <t>Замена замков на подвал  /июль 2021г</t>
  </si>
  <si>
    <t>Ремонт крыши  /сентябрь 2021г</t>
  </si>
  <si>
    <t>Замена канализации кв.58,62  /июль 2021г</t>
  </si>
  <si>
    <t>Ремонт освещения 1п  /август 2021г</t>
  </si>
  <si>
    <t>Изготовление и установка решеток на окна 2п  /август 2021г</t>
  </si>
  <si>
    <t>Установка и покраска двери в подвал  /август 2021г</t>
  </si>
  <si>
    <t>Ремонт поручней 3,4п  /август 2021г</t>
  </si>
  <si>
    <t>Год постройки-1980, панельный, оборудован стационарными эл/плитами, количество этажей-5, количество подъездов-4, количество жилых квартир-70,  общая площадь дома-3380,20, кол-во зарегистрированных-134</t>
  </si>
  <si>
    <t>Ремонт системы отопления  /сентябрь 2021г</t>
  </si>
  <si>
    <t>Ремонт подъездного освещения  /сентябрь 2021г</t>
  </si>
  <si>
    <t xml:space="preserve">Тариф на тех/содерж-16,48, СОИ-факт, обслуживание ПУ-0,30 кв.м </t>
  </si>
  <si>
    <t>с 01.07.2021 по 31.12.2021 год</t>
  </si>
  <si>
    <t>Задолженность на 01.01.2022г.</t>
  </si>
  <si>
    <t xml:space="preserve">8. Средства на счете дома на 01.01.2022г.    </t>
  </si>
  <si>
    <t>Ремонт подъездного освещения  /октябрь 2021г</t>
  </si>
  <si>
    <t>Запенивание тех.окна  /октябрь 2021г</t>
  </si>
  <si>
    <t>Кран для уборщика /октябрь 2021г</t>
  </si>
  <si>
    <t>Предповерочная подготовка, поверка и наладочные работы ОДПУ  /ноябрь 2021г</t>
  </si>
  <si>
    <t>Ремонт освещения (подъездное, в подвале)  /декабрь 2021г</t>
  </si>
  <si>
    <t>Замена замка на подвальной двери  /декабрь 2021г</t>
  </si>
  <si>
    <t>Уборка подвального помещения  /декабрь 2021г</t>
  </si>
  <si>
    <t>Замена кран/фильтра кв.24  /декабрь 2021г</t>
  </si>
  <si>
    <t>Замена стояков ГВС, ХВС кв.40, 43  /декабрь 2021г</t>
  </si>
  <si>
    <t>Установка поручней (доначисление за июль, август 2021)  /декабрь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</si>
</sst>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9"/>
      <name val="Arial Cyr"/>
      <charset val="204"/>
    </font>
    <font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4" fontId="7" fillId="2" borderId="0" xfId="0" applyNumberFormat="1" applyFont="1" applyFill="1" applyAlignment="1">
      <alignment vertical="top"/>
    </xf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4" fontId="2" fillId="0" borderId="0" xfId="0" applyNumberFormat="1" applyFont="1" applyAlignment="1">
      <alignment vertical="top"/>
    </xf>
    <xf numFmtId="0" fontId="8" fillId="0" borderId="14" xfId="0" applyFont="1" applyBorder="1" applyAlignment="1">
      <alignment vertical="top"/>
    </xf>
    <xf numFmtId="4" fontId="3" fillId="0" borderId="15" xfId="0" applyNumberFormat="1" applyFont="1" applyBorder="1" applyAlignment="1">
      <alignment vertical="top"/>
    </xf>
    <xf numFmtId="4" fontId="3" fillId="0" borderId="16" xfId="0" applyNumberFormat="1" applyFont="1" applyBorder="1" applyAlignment="1">
      <alignment vertical="top"/>
    </xf>
    <xf numFmtId="4" fontId="3" fillId="0" borderId="17" xfId="0" applyNumberFormat="1" applyFont="1" applyBorder="1" applyAlignment="1">
      <alignment vertical="top"/>
    </xf>
    <xf numFmtId="0" fontId="8" fillId="0" borderId="18" xfId="0" applyFont="1" applyBorder="1" applyAlignment="1">
      <alignment vertical="top"/>
    </xf>
    <xf numFmtId="4" fontId="3" fillId="0" borderId="5" xfId="0" applyNumberFormat="1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3" fillId="0" borderId="19" xfId="0" applyNumberFormat="1" applyFont="1" applyBorder="1" applyAlignment="1">
      <alignment vertical="top"/>
    </xf>
    <xf numFmtId="0" fontId="8" fillId="0" borderId="20" xfId="0" applyFont="1" applyBorder="1" applyAlignment="1">
      <alignment vertical="top"/>
    </xf>
    <xf numFmtId="4" fontId="3" fillId="0" borderId="21" xfId="0" applyNumberFormat="1" applyFont="1" applyBorder="1" applyAlignment="1">
      <alignment vertical="top"/>
    </xf>
    <xf numFmtId="4" fontId="3" fillId="0" borderId="22" xfId="0" applyNumberFormat="1" applyFont="1" applyBorder="1" applyAlignment="1">
      <alignment vertical="top"/>
    </xf>
    <xf numFmtId="4" fontId="3" fillId="0" borderId="12" xfId="0" applyNumberFormat="1" applyFont="1" applyBorder="1" applyAlignment="1">
      <alignment vertical="top"/>
    </xf>
    <xf numFmtId="0" fontId="9" fillId="0" borderId="10" xfId="0" applyFont="1" applyBorder="1" applyAlignment="1">
      <alignment vertical="top"/>
    </xf>
    <xf numFmtId="4" fontId="2" fillId="0" borderId="11" xfId="0" applyNumberFormat="1" applyFont="1" applyBorder="1" applyAlignment="1">
      <alignment vertical="top"/>
    </xf>
    <xf numFmtId="4" fontId="2" fillId="0" borderId="23" xfId="0" applyNumberFormat="1" applyFont="1" applyBorder="1" applyAlignment="1">
      <alignment vertical="top"/>
    </xf>
    <xf numFmtId="4" fontId="2" fillId="0" borderId="12" xfId="0" applyNumberFormat="1" applyFont="1" applyBorder="1" applyAlignment="1">
      <alignment vertical="top"/>
    </xf>
    <xf numFmtId="4" fontId="2" fillId="0" borderId="25" xfId="0" applyNumberFormat="1" applyFont="1" applyBorder="1" applyAlignment="1">
      <alignment vertical="top"/>
    </xf>
    <xf numFmtId="4" fontId="3" fillId="0" borderId="27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/>
    </xf>
    <xf numFmtId="0" fontId="5" fillId="0" borderId="8" xfId="0" applyFont="1" applyBorder="1" applyAlignment="1">
      <alignment horizontal="center" vertical="top"/>
    </xf>
    <xf numFmtId="0" fontId="5" fillId="0" borderId="9" xfId="0" applyFont="1" applyBorder="1" applyAlignment="1">
      <alignment vertical="top" wrapText="1"/>
    </xf>
    <xf numFmtId="0" fontId="10" fillId="0" borderId="0" xfId="0" applyFont="1"/>
    <xf numFmtId="0" fontId="6" fillId="0" borderId="0" xfId="0" applyFont="1" applyAlignment="1">
      <alignment horizontal="left"/>
    </xf>
    <xf numFmtId="4" fontId="3" fillId="0" borderId="31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4" fontId="2" fillId="0" borderId="0" xfId="0" applyNumberFormat="1" applyFont="1" applyBorder="1" applyAlignment="1">
      <alignment vertical="top"/>
    </xf>
    <xf numFmtId="4" fontId="3" fillId="0" borderId="33" xfId="0" applyNumberFormat="1" applyFont="1" applyBorder="1" applyAlignment="1">
      <alignment vertical="top"/>
    </xf>
    <xf numFmtId="4" fontId="2" fillId="0" borderId="0" xfId="0" applyNumberFormat="1" applyFont="1" applyFill="1" applyBorder="1" applyAlignment="1">
      <alignment vertical="top"/>
    </xf>
    <xf numFmtId="4" fontId="2" fillId="0" borderId="11" xfId="0" applyNumberFormat="1" applyFont="1" applyBorder="1" applyAlignment="1">
      <alignment horizontal="right" vertical="top"/>
    </xf>
    <xf numFmtId="4" fontId="2" fillId="0" borderId="12" xfId="0" applyNumberFormat="1" applyFont="1" applyBorder="1" applyAlignment="1">
      <alignment horizontal="right"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4" fontId="2" fillId="0" borderId="0" xfId="0" applyNumberFormat="1" applyFont="1" applyFill="1"/>
    <xf numFmtId="0" fontId="2" fillId="0" borderId="0" xfId="0" applyFont="1" applyFill="1" applyAlignment="1"/>
    <xf numFmtId="4" fontId="2" fillId="0" borderId="0" xfId="0" applyNumberFormat="1" applyFont="1" applyFill="1" applyAlignment="1">
      <alignment vertical="top"/>
    </xf>
    <xf numFmtId="0" fontId="0" fillId="0" borderId="0" xfId="0" applyFill="1" applyAlignment="1">
      <alignment vertical="top"/>
    </xf>
    <xf numFmtId="0" fontId="11" fillId="0" borderId="34" xfId="0" applyFont="1" applyFill="1" applyBorder="1" applyAlignment="1">
      <alignment vertical="top" wrapText="1"/>
    </xf>
    <xf numFmtId="0" fontId="2" fillId="0" borderId="32" xfId="0" applyFont="1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5" fillId="0" borderId="10" xfId="0" applyFont="1" applyBorder="1" applyAlignment="1">
      <alignment vertical="top"/>
    </xf>
    <xf numFmtId="0" fontId="0" fillId="0" borderId="11" xfId="0" applyBorder="1" applyAlignment="1">
      <alignment vertical="top"/>
    </xf>
    <xf numFmtId="0" fontId="5" fillId="0" borderId="28" xfId="0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14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29" xfId="0" applyBorder="1" applyAlignment="1">
      <alignment vertical="top" wrapText="1"/>
    </xf>
    <xf numFmtId="0" fontId="0" fillId="0" borderId="30" xfId="0" applyBorder="1" applyAlignment="1">
      <alignment vertical="top"/>
    </xf>
    <xf numFmtId="0" fontId="0" fillId="0" borderId="26" xfId="0" applyNumberFormat="1" applyBorder="1" applyAlignment="1">
      <alignment vertical="top" wrapText="1"/>
    </xf>
    <xf numFmtId="0" fontId="0" fillId="0" borderId="4" xfId="0" applyNumberFormat="1" applyBorder="1" applyAlignment="1">
      <alignment vertical="top" wrapText="1"/>
    </xf>
    <xf numFmtId="0" fontId="0" fillId="0" borderId="2" xfId="0" applyNumberFormat="1" applyBorder="1" applyAlignment="1">
      <alignment vertical="top" wrapText="1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4" fontId="2" fillId="0" borderId="10" xfId="0" applyNumberFormat="1" applyFont="1" applyBorder="1" applyAlignment="1">
      <alignment horizontal="right" vertical="top"/>
    </xf>
    <xf numFmtId="0" fontId="3" fillId="0" borderId="11" xfId="0" applyFont="1" applyBorder="1" applyAlignment="1">
      <alignment horizontal="right" vertical="top"/>
    </xf>
    <xf numFmtId="4" fontId="10" fillId="0" borderId="0" xfId="0" applyNumberFormat="1" applyFont="1" applyBorder="1" applyAlignment="1"/>
    <xf numFmtId="0" fontId="10" fillId="0" borderId="0" xfId="0" applyFont="1" applyBorder="1" applyAlignment="1"/>
    <xf numFmtId="0" fontId="10" fillId="0" borderId="13" xfId="0" applyFont="1" applyBorder="1" applyAlignment="1"/>
    <xf numFmtId="0" fontId="0" fillId="0" borderId="0" xfId="0" applyFill="1" applyAlignment="1">
      <alignment vertical="top" wrapText="1"/>
    </xf>
    <xf numFmtId="0" fontId="0" fillId="0" borderId="35" xfId="0" applyFill="1" applyBorder="1" applyAlignment="1">
      <alignment vertical="top" wrapText="1"/>
    </xf>
    <xf numFmtId="0" fontId="10" fillId="0" borderId="26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2" fillId="0" borderId="0" xfId="0" applyFont="1" applyAlignment="1"/>
    <xf numFmtId="0" fontId="5" fillId="0" borderId="0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tabSelected="1" topLeftCell="A52" zoomScaleNormal="100" workbookViewId="0">
      <selection activeCell="A54" sqref="A54:C54"/>
    </sheetView>
  </sheetViews>
  <sheetFormatPr defaultRowHeight="13.2" x14ac:dyDescent="0.25"/>
  <cols>
    <col min="1" max="1" width="16.77734375" customWidth="1"/>
    <col min="2" max="2" width="25.88671875" customWidth="1"/>
    <col min="3" max="3" width="34.33203125" customWidth="1"/>
    <col min="4" max="4" width="31.44140625" customWidth="1"/>
  </cols>
  <sheetData>
    <row r="1" spans="1:7" ht="17.399999999999999" x14ac:dyDescent="0.3">
      <c r="B1" s="35" t="s">
        <v>29</v>
      </c>
      <c r="C1" s="35"/>
      <c r="D1" s="35"/>
      <c r="E1" s="35"/>
      <c r="F1" s="35"/>
    </row>
    <row r="2" spans="1:7" ht="18" thickBot="1" x14ac:dyDescent="0.35">
      <c r="B2" s="36" t="s">
        <v>47</v>
      </c>
      <c r="C2" s="36"/>
      <c r="D2" s="36"/>
      <c r="E2" s="36"/>
      <c r="F2" s="36"/>
    </row>
    <row r="3" spans="1:7" ht="44.4" customHeight="1" thickBot="1" x14ac:dyDescent="0.35">
      <c r="A3" s="69" t="s">
        <v>43</v>
      </c>
      <c r="B3" s="69"/>
      <c r="C3" s="70"/>
      <c r="D3" s="42" t="s">
        <v>46</v>
      </c>
      <c r="E3" s="27"/>
      <c r="F3" s="27"/>
    </row>
    <row r="4" spans="1:7" ht="15.6" x14ac:dyDescent="0.3">
      <c r="B4" s="74" t="s">
        <v>30</v>
      </c>
      <c r="C4" s="74"/>
      <c r="D4" s="38">
        <v>0</v>
      </c>
    </row>
    <row r="5" spans="1:7" ht="15.6" x14ac:dyDescent="0.3">
      <c r="B5" s="37" t="s">
        <v>18</v>
      </c>
      <c r="C5" s="37"/>
      <c r="D5" s="39"/>
      <c r="E5" s="37"/>
      <c r="F5" s="37"/>
    </row>
    <row r="6" spans="1:7" s="2" customFormat="1" ht="14.25" customHeight="1" thickBot="1" x14ac:dyDescent="0.3">
      <c r="B6" s="3" t="s">
        <v>31</v>
      </c>
      <c r="D6" s="40">
        <v>0</v>
      </c>
      <c r="G6" s="41"/>
    </row>
    <row r="7" spans="1:7" ht="15" customHeight="1" thickBot="1" x14ac:dyDescent="0.3">
      <c r="A7" s="62" t="s">
        <v>8</v>
      </c>
      <c r="B7" s="63"/>
      <c r="C7" s="24" t="s">
        <v>9</v>
      </c>
      <c r="D7" s="25" t="s">
        <v>48</v>
      </c>
    </row>
    <row r="8" spans="1:7" ht="16.2" customHeight="1" thickBot="1" x14ac:dyDescent="0.3">
      <c r="A8" s="64">
        <v>374656.98</v>
      </c>
      <c r="B8" s="65"/>
      <c r="C8" s="33">
        <v>289727.58</v>
      </c>
      <c r="D8" s="34">
        <f>D6+C8-A8</f>
        <v>-84929.399999999965</v>
      </c>
    </row>
    <row r="9" spans="1:7" s="26" customFormat="1" ht="12.75" customHeight="1" thickBot="1" x14ac:dyDescent="0.25">
      <c r="A9" s="66" t="s">
        <v>7</v>
      </c>
      <c r="B9" s="67"/>
      <c r="C9" s="67"/>
      <c r="D9" s="68"/>
    </row>
    <row r="10" spans="1:7" ht="16.5" customHeight="1" x14ac:dyDescent="0.25">
      <c r="A10" s="5" t="s">
        <v>10</v>
      </c>
      <c r="B10" s="6">
        <v>1998.59</v>
      </c>
      <c r="C10" s="7">
        <v>1843.68</v>
      </c>
      <c r="D10" s="8">
        <f>C10-B10</f>
        <v>-154.90999999999985</v>
      </c>
    </row>
    <row r="11" spans="1:7" ht="16.5" customHeight="1" x14ac:dyDescent="0.25">
      <c r="A11" s="9" t="s">
        <v>11</v>
      </c>
      <c r="B11" s="10">
        <v>1148</v>
      </c>
      <c r="C11" s="11">
        <v>857.09</v>
      </c>
      <c r="D11" s="12">
        <f>C11-B11</f>
        <v>-290.90999999999997</v>
      </c>
    </row>
    <row r="12" spans="1:7" ht="15" customHeight="1" x14ac:dyDescent="0.25">
      <c r="A12" s="9" t="s">
        <v>13</v>
      </c>
      <c r="B12" s="10">
        <v>16742.669999999998</v>
      </c>
      <c r="C12" s="11">
        <v>11810.05</v>
      </c>
      <c r="D12" s="12">
        <f>C12-B12</f>
        <v>-4932.619999999999</v>
      </c>
    </row>
    <row r="13" spans="1:7" ht="16.5" customHeight="1" thickBot="1" x14ac:dyDescent="0.3">
      <c r="A13" s="13" t="s">
        <v>17</v>
      </c>
      <c r="B13" s="14">
        <v>1889.68</v>
      </c>
      <c r="C13" s="15">
        <v>1476.44</v>
      </c>
      <c r="D13" s="16">
        <f>C13-B13</f>
        <v>-413.24</v>
      </c>
    </row>
    <row r="14" spans="1:7" ht="16.5" customHeight="1" thickBot="1" x14ac:dyDescent="0.3">
      <c r="A14" s="17" t="s">
        <v>12</v>
      </c>
      <c r="B14" s="18">
        <f>SUM(B10:B13)</f>
        <v>21778.94</v>
      </c>
      <c r="C14" s="19">
        <f>SUM(C10:C13)</f>
        <v>15987.26</v>
      </c>
      <c r="D14" s="20">
        <f>SUM(D10:D13)</f>
        <v>-5791.6799999999985</v>
      </c>
    </row>
    <row r="15" spans="1:7" ht="15" customHeight="1" x14ac:dyDescent="0.25">
      <c r="B15" s="75" t="s">
        <v>4</v>
      </c>
      <c r="C15" s="75"/>
      <c r="D15" s="1">
        <f>D8+65217.24</f>
        <v>-19712.159999999967</v>
      </c>
    </row>
    <row r="16" spans="1:7" ht="22.5" customHeight="1" thickBot="1" x14ac:dyDescent="0.3">
      <c r="B16" s="29" t="s">
        <v>2</v>
      </c>
    </row>
    <row r="17" spans="1:4" ht="16.8" customHeight="1" x14ac:dyDescent="0.25">
      <c r="A17" s="51" t="s">
        <v>24</v>
      </c>
      <c r="B17" s="52"/>
      <c r="C17" s="52"/>
      <c r="D17" s="8">
        <v>11154.66</v>
      </c>
    </row>
    <row r="18" spans="1:4" ht="15" customHeight="1" x14ac:dyDescent="0.25">
      <c r="A18" s="56" t="s">
        <v>25</v>
      </c>
      <c r="B18" s="55"/>
      <c r="C18" s="55"/>
      <c r="D18" s="12">
        <v>3447.8</v>
      </c>
    </row>
    <row r="19" spans="1:4" ht="15" customHeight="1" x14ac:dyDescent="0.25">
      <c r="A19" s="56" t="s">
        <v>26</v>
      </c>
      <c r="B19" s="55"/>
      <c r="C19" s="55"/>
      <c r="D19" s="12">
        <v>8582.61</v>
      </c>
    </row>
    <row r="20" spans="1:4" ht="15" customHeight="1" x14ac:dyDescent="0.25">
      <c r="A20" s="56" t="s">
        <v>0</v>
      </c>
      <c r="B20" s="55"/>
      <c r="C20" s="55"/>
      <c r="D20" s="12">
        <v>8655.83</v>
      </c>
    </row>
    <row r="21" spans="1:4" ht="15" customHeight="1" x14ac:dyDescent="0.25">
      <c r="A21" s="56" t="s">
        <v>27</v>
      </c>
      <c r="B21" s="55"/>
      <c r="C21" s="55"/>
      <c r="D21" s="12">
        <v>172390.2</v>
      </c>
    </row>
    <row r="22" spans="1:4" ht="15" customHeight="1" x14ac:dyDescent="0.25">
      <c r="A22" s="56" t="s">
        <v>28</v>
      </c>
      <c r="B22" s="55"/>
      <c r="C22" s="55"/>
      <c r="D22" s="12">
        <v>50094.559999999998</v>
      </c>
    </row>
    <row r="23" spans="1:4" ht="15" customHeight="1" x14ac:dyDescent="0.25">
      <c r="A23" s="56" t="s">
        <v>32</v>
      </c>
      <c r="B23" s="55"/>
      <c r="C23" s="55"/>
      <c r="D23" s="12">
        <v>4560</v>
      </c>
    </row>
    <row r="24" spans="1:4" ht="15" customHeight="1" thickBot="1" x14ac:dyDescent="0.3">
      <c r="A24" s="56" t="s">
        <v>16</v>
      </c>
      <c r="B24" s="55"/>
      <c r="C24" s="55"/>
      <c r="D24" s="12">
        <v>6350</v>
      </c>
    </row>
    <row r="25" spans="1:4" ht="17.25" customHeight="1" thickBot="1" x14ac:dyDescent="0.3">
      <c r="A25" s="47" t="s">
        <v>1</v>
      </c>
      <c r="B25" s="48"/>
      <c r="C25" s="48"/>
      <c r="D25" s="23">
        <f>SUM(D17:D24)</f>
        <v>265235.66000000003</v>
      </c>
    </row>
    <row r="26" spans="1:4" ht="31.2" customHeight="1" thickBot="1" x14ac:dyDescent="0.3">
      <c r="B26" s="43" t="s">
        <v>14</v>
      </c>
      <c r="C26" s="44"/>
      <c r="D26" s="44"/>
    </row>
    <row r="27" spans="1:4" ht="15" customHeight="1" x14ac:dyDescent="0.25">
      <c r="A27" s="51" t="s">
        <v>20</v>
      </c>
      <c r="B27" s="52"/>
      <c r="C27" s="52"/>
      <c r="D27" s="8">
        <v>1998.51</v>
      </c>
    </row>
    <row r="28" spans="1:4" ht="15" customHeight="1" x14ac:dyDescent="0.25">
      <c r="A28" s="56" t="s">
        <v>21</v>
      </c>
      <c r="B28" s="55"/>
      <c r="C28" s="55"/>
      <c r="D28" s="12">
        <v>1377.96</v>
      </c>
    </row>
    <row r="29" spans="1:4" ht="14.4" customHeight="1" x14ac:dyDescent="0.25">
      <c r="A29" s="56" t="s">
        <v>22</v>
      </c>
      <c r="B29" s="55"/>
      <c r="C29" s="55"/>
      <c r="D29" s="12">
        <v>19098.68</v>
      </c>
    </row>
    <row r="30" spans="1:4" ht="14.4" customHeight="1" thickBot="1" x14ac:dyDescent="0.3">
      <c r="A30" s="49" t="s">
        <v>23</v>
      </c>
      <c r="B30" s="50"/>
      <c r="C30" s="50"/>
      <c r="D30" s="31">
        <v>1889.41</v>
      </c>
    </row>
    <row r="31" spans="1:4" ht="18" customHeight="1" thickBot="1" x14ac:dyDescent="0.3">
      <c r="A31" s="45" t="s">
        <v>15</v>
      </c>
      <c r="B31" s="46"/>
      <c r="C31" s="46"/>
      <c r="D31" s="21">
        <f>SUM(D27:D30)</f>
        <v>24364.560000000001</v>
      </c>
    </row>
    <row r="32" spans="1:4" s="2" customFormat="1" ht="17.399999999999999" customHeight="1" thickBot="1" x14ac:dyDescent="0.3">
      <c r="B32" s="29" t="s">
        <v>5</v>
      </c>
    </row>
    <row r="33" spans="1:4" ht="15" customHeight="1" x14ac:dyDescent="0.25">
      <c r="A33" s="53" t="s">
        <v>33</v>
      </c>
      <c r="B33" s="52"/>
      <c r="C33" s="52"/>
      <c r="D33" s="8">
        <f>95+1335.3</f>
        <v>1430.3</v>
      </c>
    </row>
    <row r="34" spans="1:4" ht="15" customHeight="1" x14ac:dyDescent="0.25">
      <c r="A34" s="57" t="s">
        <v>34</v>
      </c>
      <c r="B34" s="58"/>
      <c r="C34" s="58"/>
      <c r="D34" s="28">
        <v>4171.1000000000004</v>
      </c>
    </row>
    <row r="35" spans="1:4" ht="15" customHeight="1" x14ac:dyDescent="0.25">
      <c r="A35" s="57" t="s">
        <v>35</v>
      </c>
      <c r="B35" s="58"/>
      <c r="C35" s="58"/>
      <c r="D35" s="28">
        <f>598.6+8443.9</f>
        <v>9042.5</v>
      </c>
    </row>
    <row r="36" spans="1:4" ht="14.4" customHeight="1" x14ac:dyDescent="0.25">
      <c r="A36" s="54" t="s">
        <v>36</v>
      </c>
      <c r="B36" s="55"/>
      <c r="C36" s="55"/>
      <c r="D36" s="28">
        <v>1000</v>
      </c>
    </row>
    <row r="37" spans="1:4" ht="15" customHeight="1" x14ac:dyDescent="0.25">
      <c r="A37" s="54" t="s">
        <v>38</v>
      </c>
      <c r="B37" s="55"/>
      <c r="C37" s="55"/>
      <c r="D37" s="12">
        <v>12252.84</v>
      </c>
    </row>
    <row r="38" spans="1:4" ht="15" customHeight="1" x14ac:dyDescent="0.25">
      <c r="A38" s="54" t="s">
        <v>39</v>
      </c>
      <c r="B38" s="55"/>
      <c r="C38" s="55"/>
      <c r="D38" s="12">
        <v>1430.4</v>
      </c>
    </row>
    <row r="39" spans="1:4" ht="15.75" customHeight="1" x14ac:dyDescent="0.25">
      <c r="A39" s="54" t="s">
        <v>40</v>
      </c>
      <c r="B39" s="55"/>
      <c r="C39" s="55"/>
      <c r="D39" s="12">
        <v>9350</v>
      </c>
    </row>
    <row r="40" spans="1:4" ht="15" customHeight="1" x14ac:dyDescent="0.25">
      <c r="A40" s="59" t="s">
        <v>41</v>
      </c>
      <c r="B40" s="60"/>
      <c r="C40" s="61"/>
      <c r="D40" s="12">
        <v>21451.3</v>
      </c>
    </row>
    <row r="41" spans="1:4" ht="15.75" customHeight="1" x14ac:dyDescent="0.25">
      <c r="A41" s="71" t="s">
        <v>42</v>
      </c>
      <c r="B41" s="72"/>
      <c r="C41" s="73"/>
      <c r="D41" s="12">
        <f>4455.2+4392.8</f>
        <v>8848</v>
      </c>
    </row>
    <row r="42" spans="1:4" ht="15" customHeight="1" x14ac:dyDescent="0.25">
      <c r="A42" s="54" t="s">
        <v>37</v>
      </c>
      <c r="B42" s="55"/>
      <c r="C42" s="55"/>
      <c r="D42" s="12">
        <v>63891.27</v>
      </c>
    </row>
    <row r="43" spans="1:4" ht="16.2" customHeight="1" x14ac:dyDescent="0.25">
      <c r="A43" s="54" t="s">
        <v>44</v>
      </c>
      <c r="B43" s="55"/>
      <c r="C43" s="55"/>
      <c r="D43" s="12">
        <v>2565.8000000000002</v>
      </c>
    </row>
    <row r="44" spans="1:4" ht="17.399999999999999" customHeight="1" x14ac:dyDescent="0.25">
      <c r="A44" s="54" t="s">
        <v>45</v>
      </c>
      <c r="B44" s="55"/>
      <c r="C44" s="55"/>
      <c r="D44" s="12">
        <v>75</v>
      </c>
    </row>
    <row r="45" spans="1:4" ht="18" customHeight="1" x14ac:dyDescent="0.25">
      <c r="A45" s="54" t="s">
        <v>44</v>
      </c>
      <c r="B45" s="55"/>
      <c r="C45" s="55"/>
      <c r="D45" s="12">
        <v>12041.06</v>
      </c>
    </row>
    <row r="46" spans="1:4" ht="18.75" customHeight="1" x14ac:dyDescent="0.25">
      <c r="A46" s="54" t="s">
        <v>50</v>
      </c>
      <c r="B46" s="55"/>
      <c r="C46" s="55"/>
      <c r="D46" s="12">
        <f>1600.4+1048.3</f>
        <v>2648.7</v>
      </c>
    </row>
    <row r="47" spans="1:4" ht="18.75" customHeight="1" x14ac:dyDescent="0.25">
      <c r="A47" s="54" t="s">
        <v>51</v>
      </c>
      <c r="B47" s="55"/>
      <c r="C47" s="55"/>
      <c r="D47" s="12">
        <v>1167.9000000000001</v>
      </c>
    </row>
    <row r="48" spans="1:4" ht="18.75" customHeight="1" x14ac:dyDescent="0.25">
      <c r="A48" s="54" t="s">
        <v>52</v>
      </c>
      <c r="B48" s="55"/>
      <c r="C48" s="55"/>
      <c r="D48" s="12">
        <v>1630.7</v>
      </c>
    </row>
    <row r="49" spans="1:4" ht="16.8" customHeight="1" x14ac:dyDescent="0.25">
      <c r="A49" s="54" t="s">
        <v>53</v>
      </c>
      <c r="B49" s="55"/>
      <c r="C49" s="55"/>
      <c r="D49" s="12">
        <f>1770+11111</f>
        <v>12881</v>
      </c>
    </row>
    <row r="50" spans="1:4" ht="16.8" customHeight="1" x14ac:dyDescent="0.25">
      <c r="A50" s="54" t="s">
        <v>54</v>
      </c>
      <c r="B50" s="55"/>
      <c r="C50" s="55"/>
      <c r="D50" s="12">
        <f>1310.9+210+7406.2+105+210</f>
        <v>9242.1</v>
      </c>
    </row>
    <row r="51" spans="1:4" ht="18.75" customHeight="1" x14ac:dyDescent="0.25">
      <c r="A51" s="54" t="s">
        <v>55</v>
      </c>
      <c r="B51" s="55"/>
      <c r="C51" s="55"/>
      <c r="D51" s="12">
        <v>195</v>
      </c>
    </row>
    <row r="52" spans="1:4" ht="18.75" customHeight="1" x14ac:dyDescent="0.25">
      <c r="A52" s="54" t="s">
        <v>56</v>
      </c>
      <c r="B52" s="55"/>
      <c r="C52" s="55"/>
      <c r="D52" s="12">
        <v>31653.8</v>
      </c>
    </row>
    <row r="53" spans="1:4" ht="18" customHeight="1" x14ac:dyDescent="0.25">
      <c r="A53" s="54" t="s">
        <v>57</v>
      </c>
      <c r="B53" s="55"/>
      <c r="C53" s="55"/>
      <c r="D53" s="12">
        <v>610.5</v>
      </c>
    </row>
    <row r="54" spans="1:4" ht="18.75" customHeight="1" x14ac:dyDescent="0.25">
      <c r="A54" s="54" t="s">
        <v>59</v>
      </c>
      <c r="B54" s="55"/>
      <c r="C54" s="55"/>
      <c r="D54" s="12">
        <f>511.5+519.8+5950</f>
        <v>6981.3</v>
      </c>
    </row>
    <row r="55" spans="1:4" ht="18.75" customHeight="1" thickBot="1" x14ac:dyDescent="0.3">
      <c r="A55" s="54" t="s">
        <v>58</v>
      </c>
      <c r="B55" s="55"/>
      <c r="C55" s="55"/>
      <c r="D55" s="12">
        <v>8317.0300000000007</v>
      </c>
    </row>
    <row r="56" spans="1:4" ht="18.75" hidden="1" customHeight="1" x14ac:dyDescent="0.25">
      <c r="A56" s="54"/>
      <c r="B56" s="55"/>
      <c r="C56" s="55"/>
      <c r="D56" s="12"/>
    </row>
    <row r="57" spans="1:4" ht="15" hidden="1" x14ac:dyDescent="0.25">
      <c r="A57" s="54"/>
      <c r="B57" s="55"/>
      <c r="C57" s="55"/>
      <c r="D57" s="12"/>
    </row>
    <row r="58" spans="1:4" ht="18.75" hidden="1" customHeight="1" x14ac:dyDescent="0.25">
      <c r="A58" s="54"/>
      <c r="B58" s="55"/>
      <c r="C58" s="55"/>
      <c r="D58" s="12"/>
    </row>
    <row r="59" spans="1:4" ht="18.75" hidden="1" customHeight="1" x14ac:dyDescent="0.25">
      <c r="A59" s="54"/>
      <c r="B59" s="55"/>
      <c r="C59" s="55"/>
      <c r="D59" s="12"/>
    </row>
    <row r="60" spans="1:4" ht="18.75" hidden="1" customHeight="1" x14ac:dyDescent="0.25">
      <c r="A60" s="54"/>
      <c r="B60" s="55"/>
      <c r="C60" s="55"/>
      <c r="D60" s="12"/>
    </row>
    <row r="61" spans="1:4" ht="18.75" hidden="1" customHeight="1" x14ac:dyDescent="0.25">
      <c r="A61" s="54"/>
      <c r="B61" s="55"/>
      <c r="C61" s="55"/>
      <c r="D61" s="12"/>
    </row>
    <row r="62" spans="1:4" ht="18.75" hidden="1" customHeight="1" x14ac:dyDescent="0.25">
      <c r="A62" s="54"/>
      <c r="B62" s="55"/>
      <c r="C62" s="55"/>
      <c r="D62" s="12"/>
    </row>
    <row r="63" spans="1:4" ht="18.75" hidden="1" customHeight="1" x14ac:dyDescent="0.25">
      <c r="A63" s="54"/>
      <c r="B63" s="55"/>
      <c r="C63" s="55"/>
      <c r="D63" s="12"/>
    </row>
    <row r="64" spans="1:4" ht="18.75" hidden="1" customHeight="1" thickBot="1" x14ac:dyDescent="0.3">
      <c r="A64" s="57"/>
      <c r="B64" s="58"/>
      <c r="C64" s="58"/>
      <c r="D64" s="22"/>
    </row>
    <row r="65" spans="1:4" ht="19.5" customHeight="1" thickBot="1" x14ac:dyDescent="0.3">
      <c r="A65" s="47" t="s">
        <v>3</v>
      </c>
      <c r="B65" s="48"/>
      <c r="C65" s="48"/>
      <c r="D65" s="23">
        <f>SUM(D33:D64)</f>
        <v>222877.59999999998</v>
      </c>
    </row>
    <row r="66" spans="1:4" ht="3.75" customHeight="1" x14ac:dyDescent="0.25"/>
    <row r="67" spans="1:4" s="2" customFormat="1" ht="17.399999999999999" customHeight="1" x14ac:dyDescent="0.25">
      <c r="B67" s="29" t="s">
        <v>6</v>
      </c>
      <c r="D67" s="32">
        <f>D25+D31+D65</f>
        <v>512477.82</v>
      </c>
    </row>
    <row r="68" spans="1:4" ht="15" customHeight="1" x14ac:dyDescent="0.25">
      <c r="B68" s="29" t="s">
        <v>19</v>
      </c>
      <c r="C68" s="2"/>
      <c r="D68" s="4">
        <f>C8-D67</f>
        <v>-222750.24</v>
      </c>
    </row>
    <row r="69" spans="1:4" ht="15" customHeight="1" x14ac:dyDescent="0.25">
      <c r="B69" s="29" t="s">
        <v>49</v>
      </c>
      <c r="C69" s="2"/>
      <c r="D69" s="30">
        <f>D4+D68</f>
        <v>-222750.24</v>
      </c>
    </row>
  </sheetData>
  <mergeCells count="54">
    <mergeCell ref="A3:C3"/>
    <mergeCell ref="A64:C64"/>
    <mergeCell ref="A65:C65"/>
    <mergeCell ref="A41:C41"/>
    <mergeCell ref="A42:C42"/>
    <mergeCell ref="A43:C43"/>
    <mergeCell ref="A63:C63"/>
    <mergeCell ref="A44:C44"/>
    <mergeCell ref="A45:C45"/>
    <mergeCell ref="A48:C48"/>
    <mergeCell ref="A52:C52"/>
    <mergeCell ref="A53:C53"/>
    <mergeCell ref="A46:C46"/>
    <mergeCell ref="A47:C47"/>
    <mergeCell ref="B4:C4"/>
    <mergeCell ref="B15:C15"/>
    <mergeCell ref="A7:B7"/>
    <mergeCell ref="A8:B8"/>
    <mergeCell ref="A9:D9"/>
    <mergeCell ref="A17:C17"/>
    <mergeCell ref="A21:C21"/>
    <mergeCell ref="A22:C22"/>
    <mergeCell ref="A24:C24"/>
    <mergeCell ref="A18:C18"/>
    <mergeCell ref="A19:C19"/>
    <mergeCell ref="A20:C20"/>
    <mergeCell ref="A23:C23"/>
    <mergeCell ref="A59:C59"/>
    <mergeCell ref="A60:C60"/>
    <mergeCell ref="A55:C55"/>
    <mergeCell ref="A61:C61"/>
    <mergeCell ref="A62:C62"/>
    <mergeCell ref="A57:C57"/>
    <mergeCell ref="A54:C54"/>
    <mergeCell ref="A56:C56"/>
    <mergeCell ref="A58:C58"/>
    <mergeCell ref="A39:C39"/>
    <mergeCell ref="A37:C37"/>
    <mergeCell ref="A50:C50"/>
    <mergeCell ref="A51:C51"/>
    <mergeCell ref="A40:C40"/>
    <mergeCell ref="A49:C49"/>
    <mergeCell ref="A38:C38"/>
    <mergeCell ref="A33:C33"/>
    <mergeCell ref="A36:C36"/>
    <mergeCell ref="A28:C28"/>
    <mergeCell ref="A29:C29"/>
    <mergeCell ref="A34:C34"/>
    <mergeCell ref="A35:C35"/>
    <mergeCell ref="B26:D26"/>
    <mergeCell ref="A31:C31"/>
    <mergeCell ref="A25:C25"/>
    <mergeCell ref="A30:C30"/>
    <mergeCell ref="A27:C27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2022-03-16T05:34:34Z</cp:lastPrinted>
  <dcterms:created xsi:type="dcterms:W3CDTF">2012-01-24T09:54:37Z</dcterms:created>
  <dcterms:modified xsi:type="dcterms:W3CDTF">2022-03-18T06:32:22Z</dcterms:modified>
</cp:coreProperties>
</file>