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62" i="1" l="1"/>
  <c r="D54" i="1" l="1"/>
  <c r="D43" i="1" l="1"/>
  <c r="D37" i="1" l="1"/>
  <c r="D32" i="1" l="1"/>
  <c r="D69" i="1" l="1"/>
  <c r="D26" i="1" l="1"/>
  <c r="D70" i="1" s="1"/>
  <c r="C14" i="1"/>
  <c r="B14" i="1"/>
  <c r="D13" i="1"/>
  <c r="D12" i="1"/>
  <c r="D11" i="1"/>
  <c r="D10" i="1"/>
  <c r="D8" i="1"/>
  <c r="D14" i="1" l="1"/>
  <c r="D71" i="1"/>
  <c r="D72" i="1" s="1"/>
</calcChain>
</file>

<file path=xl/sharedStrings.xml><?xml version="1.0" encoding="utf-8"?>
<sst xmlns="http://schemas.openxmlformats.org/spreadsheetml/2006/main" count="73" uniqueCount="73">
  <si>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</si>
  <si>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</si>
  <si>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</si>
  <si>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</si>
  <si>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</si>
  <si>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</si>
  <si>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</si>
  <si>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</si>
  <si>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</si>
  <si>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</si>
  <si>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</si>
  <si>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</si>
  <si>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</si>
  <si>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</si>
  <si>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</si>
  <si>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Разина, 70</t>
  </si>
  <si>
    <t>ИТОГО расходов по подрядным работам</t>
  </si>
  <si>
    <t>Вознаграждение, координация с советом МКД</t>
  </si>
  <si>
    <t>Отведение стоков ОИ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</si>
  <si>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</si>
  <si>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</si>
  <si>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</si>
  <si>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</si>
  <si>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Замена канализации кв.47, 50  /январь 2021г</t>
  </si>
  <si>
    <t>Вывоз мусора из подвала  /январь 2021г</t>
  </si>
  <si>
    <t>Год постройки-1971, панельный, газифицирован, количество этажей-5, количество подъездов-6, количество жилых квартир-99, кол-во нежилых помещений-1, общая площадь дома-4732,60, кол-во зарегистрированных-189</t>
  </si>
  <si>
    <t>Ремонт освещения 1,4п  /февраль 2021г</t>
  </si>
  <si>
    <t>Чистка подвального помещения  /февраль 2021г</t>
  </si>
  <si>
    <t>Подключение временной розетки  /февраль 2021г</t>
  </si>
  <si>
    <t>Ремонт козырька 3п  /март 2021г</t>
  </si>
  <si>
    <t>Замена сбросника /март 2021г</t>
  </si>
  <si>
    <t>Монтаж снегозадержания, ремонт кровли  /февраль 2021г</t>
  </si>
  <si>
    <t>Опиловка, вывоз веток и мусора, уборка мусорной площадки (а/машина) /апрель 2021г</t>
  </si>
  <si>
    <t>Ремонт и установка тех.окна на крыше  /апрель 2021г</t>
  </si>
  <si>
    <t>Ремонт козырьков /апрель 2021г</t>
  </si>
  <si>
    <t>Вывоз веток  (а/машина)   /май 2021г</t>
  </si>
  <si>
    <t xml:space="preserve">Диагностика газовых сетей  /июнь 2021г  
</t>
  </si>
  <si>
    <t>Ремонт искуственных неровностей  /июнь 2021г</t>
  </si>
  <si>
    <t>Ремонт качели на детской площадке /июнь 2021г</t>
  </si>
  <si>
    <t>Ремонт освещения 4п  /июнь 2021г</t>
  </si>
  <si>
    <t>Материалы для субботника  /июнь 2021г</t>
  </si>
  <si>
    <t xml:space="preserve">Аварийная служба </t>
  </si>
  <si>
    <t>Услуги паспортной службы</t>
  </si>
  <si>
    <t>Услуги по начислению</t>
  </si>
  <si>
    <t>Услуги по содержанию МКД</t>
  </si>
  <si>
    <t xml:space="preserve">Услуги ТО газового оборудования </t>
  </si>
  <si>
    <t>Тех.обслуживание общедомовых приборов учета</t>
  </si>
  <si>
    <t>Услуги управления МКД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</si>
  <si>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</si>
  <si>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</si>
  <si>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</si>
  <si>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</si>
  <si>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Реконструкция и монтаж фановых труб (ремонт кровли)  /апрель 2021г</t>
  </si>
  <si>
    <t>Чистка вентиляции 1,2,3,4,6п-ды /июнь 2021г</t>
  </si>
  <si>
    <t>Тариф на тех/содерж-18,60, СОИ-факт, обслуживание ПУ-15,80 с квартиры, вознаграждение домкома-63,35 с помещения</t>
  </si>
  <si>
    <t>Опиловка деревьев и веток /июль 2021г</t>
  </si>
  <si>
    <t>Покраска урн и лавочек /июль 2021г</t>
  </si>
  <si>
    <t>Завоз песка  /июль 2021г</t>
  </si>
  <si>
    <t>Ремонт межпанельных швов кв.19,21,4  /сентябрь 2021г</t>
  </si>
  <si>
    <t>Ремонт освещения   /август 2021г</t>
  </si>
  <si>
    <t>Ремонт лавочки на детс/площадке  /август 2021г</t>
  </si>
  <si>
    <t>Вывоз веток  (а/машина)   /август  2021г</t>
  </si>
  <si>
    <t>Ремонт урны 4п  /сентябрь 2021г</t>
  </si>
  <si>
    <t>Установка кранов в подвале  /сентябрь 2021г</t>
  </si>
  <si>
    <t>за   2021 год</t>
  </si>
  <si>
    <t>Задолженность на 01.01.2022г.</t>
  </si>
  <si>
    <t xml:space="preserve">8. Средства на счете дома на 01.01.2022г.    </t>
  </si>
  <si>
    <t>Гермитизация и покраска газовых труб  /декабрь 2021г</t>
  </si>
  <si>
    <t>Ремонт подъездного освещения  /декабрь 2021г</t>
  </si>
  <si>
    <t>Демонтаж п/ящиков, информ.щита 1п  /декабрь 2021г</t>
  </si>
  <si>
    <t>Замена замка на подвальной двери  4п    /декабрь 2021г</t>
  </si>
  <si>
    <t>Ремонт ограждения  /декабрь 2021г</t>
  </si>
  <si>
    <t>Подготовка подъезда к ремонту, замена перил  /ноябрь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</si>
</sst>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vertical="top" wrapText="1"/>
    </xf>
    <xf numFmtId="0" fontId="8" fillId="0" borderId="11" xfId="0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0" fontId="8" fillId="0" borderId="14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8" fillId="0" borderId="16" xfId="0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0" fontId="9" fillId="0" borderId="20" xfId="0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2" fillId="0" borderId="22" xfId="0" applyNumberFormat="1" applyFont="1" applyBorder="1" applyAlignment="1">
      <alignment vertical="top"/>
    </xf>
    <xf numFmtId="4" fontId="2" fillId="0" borderId="19" xfId="0" applyNumberFormat="1" applyFont="1" applyBorder="1" applyAlignment="1">
      <alignment vertical="top"/>
    </xf>
    <xf numFmtId="4" fontId="3" fillId="0" borderId="24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0" fontId="0" fillId="0" borderId="0" xfId="0" applyAlignment="1">
      <alignment vertical="top"/>
    </xf>
    <xf numFmtId="4" fontId="3" fillId="0" borderId="29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4" fontId="3" fillId="0" borderId="30" xfId="0" applyNumberFormat="1" applyFont="1" applyBorder="1" applyAlignment="1">
      <alignment vertical="top"/>
    </xf>
    <xf numFmtId="4" fontId="2" fillId="0" borderId="31" xfId="0" applyNumberFormat="1" applyFont="1" applyBorder="1" applyAlignment="1">
      <alignment vertical="top"/>
    </xf>
    <xf numFmtId="0" fontId="10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34" xfId="0" applyNumberFormat="1" applyFont="1" applyBorder="1" applyAlignment="1">
      <alignment vertical="top"/>
    </xf>
    <xf numFmtId="0" fontId="0" fillId="0" borderId="35" xfId="0" applyBorder="1" applyAlignment="1">
      <alignment vertical="top" wrapText="1"/>
    </xf>
    <xf numFmtId="4" fontId="0" fillId="0" borderId="0" xfId="0" applyNumberFormat="1"/>
    <xf numFmtId="4" fontId="2" fillId="0" borderId="7" xfId="0" applyNumberFormat="1" applyFont="1" applyBorder="1" applyAlignment="1">
      <alignment horizontal="right" vertical="top"/>
    </xf>
    <xf numFmtId="4" fontId="2" fillId="0" borderId="8" xfId="0" applyNumberFormat="1" applyFont="1" applyBorder="1" applyAlignment="1">
      <alignment horizontal="right" vertical="top"/>
    </xf>
    <xf numFmtId="4" fontId="2" fillId="0" borderId="0" xfId="0" applyNumberFormat="1" applyFont="1" applyFill="1" applyBorder="1" applyAlignment="1">
      <alignment vertical="top"/>
    </xf>
    <xf numFmtId="4" fontId="3" fillId="0" borderId="36" xfId="0" applyNumberFormat="1" applyFont="1" applyBorder="1" applyAlignment="1">
      <alignment vertical="top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6" fillId="0" borderId="0" xfId="0" applyFont="1" applyAlignment="1">
      <alignment horizontal="left"/>
    </xf>
    <xf numFmtId="0" fontId="0" fillId="0" borderId="0" xfId="0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27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/>
    <xf numFmtId="0" fontId="5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5" fillId="0" borderId="0" xfId="0" applyFont="1" applyBorder="1" applyAlignment="1">
      <alignment horizontal="right" vertical="top"/>
    </xf>
    <xf numFmtId="0" fontId="7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4" fontId="0" fillId="0" borderId="0" xfId="0" applyNumberFormat="1" applyFont="1" applyBorder="1" applyAlignment="1"/>
    <xf numFmtId="0" fontId="0" fillId="0" borderId="0" xfId="0" applyFont="1" applyBorder="1" applyAlignment="1"/>
    <xf numFmtId="0" fontId="0" fillId="0" borderId="10" xfId="0" applyFont="1" applyBorder="1" applyAlignment="1"/>
    <xf numFmtId="0" fontId="0" fillId="0" borderId="27" xfId="0" applyBorder="1" applyAlignment="1">
      <alignment vertical="top" wrapText="1"/>
    </xf>
    <xf numFmtId="0" fontId="5" fillId="0" borderId="9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0" borderId="33" xfId="0" applyFont="1" applyBorder="1" applyAlignment="1">
      <alignment wrapText="1"/>
    </xf>
    <xf numFmtId="0" fontId="0" fillId="0" borderId="33" xfId="0" applyBorder="1" applyAlignment="1">
      <alignment wrapText="1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topLeftCell="A4" zoomScaleNormal="100" workbookViewId="0">
      <selection activeCell="D32" sqref="D32"/>
    </sheetView>
  </sheetViews>
  <sheetFormatPr defaultRowHeight="13.2" x14ac:dyDescent="0.25"/>
  <cols>
    <col min="1" max="1" width="15.44140625" customWidth="1"/>
    <col min="2" max="2" width="26.5546875" customWidth="1"/>
    <col min="3" max="3" width="39.33203125" customWidth="1"/>
    <col min="4" max="4" width="42.77734375" customWidth="1"/>
    <col min="6" max="6" width="10.77734375" bestFit="1" customWidth="1"/>
  </cols>
  <sheetData>
    <row r="1" spans="1:10" ht="17.399999999999999" x14ac:dyDescent="0.3">
      <c r="B1" s="44" t="s">
        <v>15</v>
      </c>
      <c r="C1" s="44"/>
      <c r="D1" s="44"/>
      <c r="E1" s="44"/>
      <c r="F1" s="44"/>
      <c r="G1" s="44"/>
      <c r="H1" s="44"/>
      <c r="I1" s="44"/>
      <c r="J1" s="44"/>
    </row>
    <row r="2" spans="1:10" ht="18" thickBot="1" x14ac:dyDescent="0.35">
      <c r="B2" s="46" t="s">
        <v>64</v>
      </c>
      <c r="C2" s="46"/>
      <c r="D2" s="29"/>
      <c r="E2" s="29"/>
      <c r="F2" s="29"/>
      <c r="G2" s="29"/>
      <c r="H2" s="29"/>
      <c r="I2" s="29"/>
      <c r="J2" s="29"/>
    </row>
    <row r="3" spans="1:10" ht="46.8" customHeight="1" thickBot="1" x14ac:dyDescent="0.35">
      <c r="A3" s="47" t="s">
        <v>25</v>
      </c>
      <c r="B3" s="47"/>
      <c r="C3" s="48"/>
      <c r="D3" s="38" t="s">
        <v>54</v>
      </c>
      <c r="E3" s="33"/>
      <c r="F3" s="33"/>
      <c r="G3" s="33"/>
      <c r="H3" s="33"/>
      <c r="I3" s="33"/>
      <c r="J3" s="33"/>
    </row>
    <row r="4" spans="1:10" ht="15.6" x14ac:dyDescent="0.3">
      <c r="B4" s="58" t="s">
        <v>19</v>
      </c>
      <c r="C4" s="58"/>
      <c r="D4" s="3">
        <v>-246601.11</v>
      </c>
    </row>
    <row r="5" spans="1:10" ht="15.6" x14ac:dyDescent="0.3">
      <c r="B5" s="45" t="s">
        <v>20</v>
      </c>
      <c r="C5" s="45"/>
      <c r="D5" s="45"/>
      <c r="E5" s="45"/>
      <c r="F5" s="45"/>
      <c r="G5" s="45"/>
      <c r="H5" s="45"/>
      <c r="I5" s="45"/>
      <c r="J5" s="45"/>
    </row>
    <row r="6" spans="1:10" ht="19.5" customHeight="1" thickBot="1" x14ac:dyDescent="0.35">
      <c r="B6" s="2" t="s">
        <v>21</v>
      </c>
      <c r="D6" s="3">
        <v>-201062.36</v>
      </c>
    </row>
    <row r="7" spans="1:10" ht="14.4" thickBot="1" x14ac:dyDescent="0.3">
      <c r="A7" s="62" t="s">
        <v>7</v>
      </c>
      <c r="B7" s="63"/>
      <c r="C7" s="5" t="s">
        <v>8</v>
      </c>
      <c r="D7" s="6" t="s">
        <v>65</v>
      </c>
    </row>
    <row r="8" spans="1:10" ht="16.2" customHeight="1" thickBot="1" x14ac:dyDescent="0.3">
      <c r="A8" s="64">
        <v>1083856.33</v>
      </c>
      <c r="B8" s="65"/>
      <c r="C8" s="40">
        <v>1057648.77</v>
      </c>
      <c r="D8" s="41">
        <f>D6+C8-A8</f>
        <v>-227269.92000000004</v>
      </c>
    </row>
    <row r="9" spans="1:10" s="32" customFormat="1" ht="10.199999999999999" customHeight="1" thickBot="1" x14ac:dyDescent="0.3">
      <c r="A9" s="66" t="s">
        <v>6</v>
      </c>
      <c r="B9" s="67"/>
      <c r="C9" s="67"/>
      <c r="D9" s="68"/>
    </row>
    <row r="10" spans="1:10" ht="16.5" customHeight="1" x14ac:dyDescent="0.25">
      <c r="A10" s="7" t="s">
        <v>9</v>
      </c>
      <c r="B10" s="28">
        <v>12691.27</v>
      </c>
      <c r="C10" s="8">
        <v>12683</v>
      </c>
      <c r="D10" s="9">
        <f>C10-B10</f>
        <v>-8.2700000000004366</v>
      </c>
    </row>
    <row r="11" spans="1:10" ht="17.25" customHeight="1" x14ac:dyDescent="0.25">
      <c r="A11" s="10" t="s">
        <v>10</v>
      </c>
      <c r="B11" s="27">
        <v>-36237.69</v>
      </c>
      <c r="C11" s="11">
        <v>4137.18</v>
      </c>
      <c r="D11" s="12">
        <f>C11-B11</f>
        <v>40374.870000000003</v>
      </c>
    </row>
    <row r="12" spans="1:10" ht="17.25" customHeight="1" x14ac:dyDescent="0.25">
      <c r="A12" s="10" t="s">
        <v>12</v>
      </c>
      <c r="B12" s="27">
        <v>37055.620000000003</v>
      </c>
      <c r="C12" s="11">
        <v>32431.68</v>
      </c>
      <c r="D12" s="12">
        <f>C12-B12</f>
        <v>-4623.9400000000023</v>
      </c>
    </row>
    <row r="13" spans="1:10" ht="17.25" customHeight="1" thickBot="1" x14ac:dyDescent="0.3">
      <c r="A13" s="13" t="s">
        <v>18</v>
      </c>
      <c r="B13" s="14">
        <v>5372.94</v>
      </c>
      <c r="C13" s="15">
        <v>5167.91</v>
      </c>
      <c r="D13" s="20">
        <f>C13-B13</f>
        <v>-205.02999999999975</v>
      </c>
    </row>
    <row r="14" spans="1:10" ht="19.5" customHeight="1" thickBot="1" x14ac:dyDescent="0.3">
      <c r="A14" s="16" t="s">
        <v>11</v>
      </c>
      <c r="B14" s="17">
        <f>SUM(B10:B13)</f>
        <v>18882.14</v>
      </c>
      <c r="C14" s="18">
        <f>SUM(C10:C13)</f>
        <v>54419.770000000004</v>
      </c>
      <c r="D14" s="19">
        <f>SUM(D10:D13)</f>
        <v>35537.630000000005</v>
      </c>
    </row>
    <row r="15" spans="1:10" ht="15.75" customHeight="1" x14ac:dyDescent="0.25">
      <c r="B15" s="61" t="s">
        <v>3</v>
      </c>
      <c r="C15" s="61"/>
      <c r="D15" s="4">
        <f>D8+104032.35</f>
        <v>-123237.57000000004</v>
      </c>
    </row>
    <row r="16" spans="1:10" ht="16.2" thickBot="1" x14ac:dyDescent="0.35">
      <c r="B16" s="1" t="s">
        <v>2</v>
      </c>
    </row>
    <row r="17" spans="1:4" ht="15.75" customHeight="1" x14ac:dyDescent="0.25">
      <c r="A17" s="52" t="s">
        <v>41</v>
      </c>
      <c r="B17" s="53"/>
      <c r="C17" s="53"/>
      <c r="D17" s="9">
        <v>31235.16</v>
      </c>
    </row>
    <row r="18" spans="1:4" ht="15.75" customHeight="1" x14ac:dyDescent="0.25">
      <c r="A18" s="54" t="s">
        <v>42</v>
      </c>
      <c r="B18" s="55"/>
      <c r="C18" s="55"/>
      <c r="D18" s="12">
        <v>9654.5</v>
      </c>
    </row>
    <row r="19" spans="1:4" ht="15.75" customHeight="1" x14ac:dyDescent="0.25">
      <c r="A19" s="54" t="s">
        <v>43</v>
      </c>
      <c r="B19" s="55"/>
      <c r="C19" s="55"/>
      <c r="D19" s="12">
        <v>24660.98</v>
      </c>
    </row>
    <row r="20" spans="1:4" ht="15.75" customHeight="1" x14ac:dyDescent="0.25">
      <c r="A20" s="54" t="s">
        <v>0</v>
      </c>
      <c r="B20" s="55"/>
      <c r="C20" s="55"/>
      <c r="D20" s="12">
        <v>31386.560000000001</v>
      </c>
    </row>
    <row r="21" spans="1:4" ht="15.75" customHeight="1" x14ac:dyDescent="0.25">
      <c r="A21" s="54" t="s">
        <v>44</v>
      </c>
      <c r="B21" s="55"/>
      <c r="C21" s="55"/>
      <c r="D21" s="12">
        <v>446284.18</v>
      </c>
    </row>
    <row r="22" spans="1:4" ht="15.75" customHeight="1" x14ac:dyDescent="0.25">
      <c r="A22" s="54" t="s">
        <v>45</v>
      </c>
      <c r="B22" s="55"/>
      <c r="C22" s="55"/>
      <c r="D22" s="12">
        <v>20324.740000000002</v>
      </c>
    </row>
    <row r="23" spans="1:4" ht="15.75" customHeight="1" x14ac:dyDescent="0.25">
      <c r="A23" s="54" t="s">
        <v>46</v>
      </c>
      <c r="B23" s="55"/>
      <c r="C23" s="55"/>
      <c r="D23" s="12">
        <v>18720</v>
      </c>
    </row>
    <row r="24" spans="1:4" ht="15.75" customHeight="1" x14ac:dyDescent="0.25">
      <c r="A24" s="54" t="s">
        <v>47</v>
      </c>
      <c r="B24" s="55"/>
      <c r="C24" s="55"/>
      <c r="D24" s="12">
        <v>143539.76</v>
      </c>
    </row>
    <row r="25" spans="1:4" ht="15.75" customHeight="1" thickBot="1" x14ac:dyDescent="0.3">
      <c r="A25" s="54" t="s">
        <v>17</v>
      </c>
      <c r="B25" s="55"/>
      <c r="C25" s="55"/>
      <c r="D25" s="12">
        <v>68767</v>
      </c>
    </row>
    <row r="26" spans="1:4" ht="17.25" customHeight="1" thickBot="1" x14ac:dyDescent="0.3">
      <c r="A26" s="70" t="s">
        <v>1</v>
      </c>
      <c r="B26" s="71"/>
      <c r="C26" s="71"/>
      <c r="D26" s="26">
        <f>SUM(D17:D25)</f>
        <v>794572.88</v>
      </c>
    </row>
    <row r="27" spans="1:4" ht="35.25" customHeight="1" thickBot="1" x14ac:dyDescent="0.35">
      <c r="B27" s="56" t="s">
        <v>13</v>
      </c>
      <c r="C27" s="57"/>
      <c r="D27" s="57"/>
    </row>
    <row r="28" spans="1:4" ht="15.75" customHeight="1" x14ac:dyDescent="0.25">
      <c r="A28" s="52" t="s">
        <v>48</v>
      </c>
      <c r="B28" s="53"/>
      <c r="C28" s="53"/>
      <c r="D28" s="22">
        <v>12691.25</v>
      </c>
    </row>
    <row r="29" spans="1:4" ht="15.75" customHeight="1" x14ac:dyDescent="0.25">
      <c r="A29" s="54" t="s">
        <v>49</v>
      </c>
      <c r="B29" s="55"/>
      <c r="C29" s="55"/>
      <c r="D29" s="12">
        <v>1893.19</v>
      </c>
    </row>
    <row r="30" spans="1:4" ht="15.75" customHeight="1" x14ac:dyDescent="0.25">
      <c r="A30" s="54" t="s">
        <v>50</v>
      </c>
      <c r="B30" s="55"/>
      <c r="C30" s="55"/>
      <c r="D30" s="12">
        <v>35098.199999999997</v>
      </c>
    </row>
    <row r="31" spans="1:4" ht="15.75" customHeight="1" thickBot="1" x14ac:dyDescent="0.3">
      <c r="A31" s="76" t="s">
        <v>51</v>
      </c>
      <c r="B31" s="77"/>
      <c r="C31" s="77"/>
      <c r="D31" s="37">
        <v>5371.8</v>
      </c>
    </row>
    <row r="32" spans="1:4" ht="15.75" customHeight="1" thickBot="1" x14ac:dyDescent="0.3">
      <c r="A32" s="59" t="s">
        <v>14</v>
      </c>
      <c r="B32" s="60"/>
      <c r="C32" s="60"/>
      <c r="D32" s="21">
        <f>SUM(D28:D31)</f>
        <v>55054.44</v>
      </c>
    </row>
    <row r="33" spans="1:4" s="24" customFormat="1" ht="28.5" customHeight="1" thickBot="1" x14ac:dyDescent="0.35">
      <c r="B33" s="74" t="s">
        <v>4</v>
      </c>
      <c r="C33" s="75"/>
      <c r="D33" s="75"/>
    </row>
    <row r="34" spans="1:4" ht="15.75" customHeight="1" x14ac:dyDescent="0.25">
      <c r="A34" s="52" t="s">
        <v>23</v>
      </c>
      <c r="B34" s="53"/>
      <c r="C34" s="53"/>
      <c r="D34" s="9">
        <v>5406.1</v>
      </c>
    </row>
    <row r="35" spans="1:4" ht="15.75" customHeight="1" x14ac:dyDescent="0.25">
      <c r="A35" s="49" t="s">
        <v>24</v>
      </c>
      <c r="B35" s="50"/>
      <c r="C35" s="51"/>
      <c r="D35" s="43">
        <v>1196.2</v>
      </c>
    </row>
    <row r="36" spans="1:4" ht="15.75" customHeight="1" x14ac:dyDescent="0.25">
      <c r="A36" s="54" t="s">
        <v>31</v>
      </c>
      <c r="B36" s="55"/>
      <c r="C36" s="55"/>
      <c r="D36" s="43">
        <v>73818.31</v>
      </c>
    </row>
    <row r="37" spans="1:4" ht="17.25" customHeight="1" x14ac:dyDescent="0.25">
      <c r="A37" s="69" t="s">
        <v>26</v>
      </c>
      <c r="B37" s="72"/>
      <c r="C37" s="73"/>
      <c r="D37" s="12">
        <f>1119.1+1035.9</f>
        <v>2155</v>
      </c>
    </row>
    <row r="38" spans="1:4" ht="18" customHeight="1" x14ac:dyDescent="0.25">
      <c r="A38" s="54" t="s">
        <v>27</v>
      </c>
      <c r="B38" s="55"/>
      <c r="C38" s="55"/>
      <c r="D38" s="12">
        <v>10532.4</v>
      </c>
    </row>
    <row r="39" spans="1:4" ht="15.75" customHeight="1" x14ac:dyDescent="0.25">
      <c r="A39" s="54" t="s">
        <v>28</v>
      </c>
      <c r="B39" s="55"/>
      <c r="C39" s="55"/>
      <c r="D39" s="12">
        <v>396.2</v>
      </c>
    </row>
    <row r="40" spans="1:4" ht="15.75" customHeight="1" x14ac:dyDescent="0.25">
      <c r="A40" s="49" t="s">
        <v>29</v>
      </c>
      <c r="B40" s="50"/>
      <c r="C40" s="51"/>
      <c r="D40" s="23">
        <v>452.9</v>
      </c>
    </row>
    <row r="41" spans="1:4" ht="15.75" customHeight="1" x14ac:dyDescent="0.25">
      <c r="A41" s="49" t="s">
        <v>30</v>
      </c>
      <c r="B41" s="50"/>
      <c r="C41" s="51"/>
      <c r="D41" s="23">
        <v>452.5</v>
      </c>
    </row>
    <row r="42" spans="1:4" ht="15.75" customHeight="1" x14ac:dyDescent="0.25">
      <c r="A42" s="49" t="s">
        <v>52</v>
      </c>
      <c r="B42" s="50"/>
      <c r="C42" s="51"/>
      <c r="D42" s="23">
        <v>141606.29999999999</v>
      </c>
    </row>
    <row r="43" spans="1:4" ht="15.75" customHeight="1" x14ac:dyDescent="0.25">
      <c r="A43" s="49" t="s">
        <v>32</v>
      </c>
      <c r="B43" s="50"/>
      <c r="C43" s="51"/>
      <c r="D43" s="25">
        <f>1247.4+6835.1+1049.3</f>
        <v>9131.7999999999993</v>
      </c>
    </row>
    <row r="44" spans="1:4" ht="15.75" customHeight="1" x14ac:dyDescent="0.25">
      <c r="A44" s="49" t="s">
        <v>33</v>
      </c>
      <c r="B44" s="50"/>
      <c r="C44" s="51"/>
      <c r="D44" s="25">
        <v>839.4</v>
      </c>
    </row>
    <row r="45" spans="1:4" ht="15.75" customHeight="1" x14ac:dyDescent="0.25">
      <c r="A45" s="49" t="s">
        <v>34</v>
      </c>
      <c r="B45" s="50"/>
      <c r="C45" s="51"/>
      <c r="D45" s="25">
        <v>885.5</v>
      </c>
    </row>
    <row r="46" spans="1:4" ht="15.75" customHeight="1" x14ac:dyDescent="0.25">
      <c r="A46" s="49" t="s">
        <v>35</v>
      </c>
      <c r="B46" s="50"/>
      <c r="C46" s="51"/>
      <c r="D46" s="25">
        <v>1544.3</v>
      </c>
    </row>
    <row r="47" spans="1:4" ht="15.75" customHeight="1" x14ac:dyDescent="0.25">
      <c r="A47" s="69" t="s">
        <v>36</v>
      </c>
      <c r="B47" s="50"/>
      <c r="C47" s="51"/>
      <c r="D47" s="25">
        <v>42750</v>
      </c>
    </row>
    <row r="48" spans="1:4" ht="15.75" customHeight="1" x14ac:dyDescent="0.25">
      <c r="A48" s="49" t="s">
        <v>53</v>
      </c>
      <c r="B48" s="50"/>
      <c r="C48" s="51"/>
      <c r="D48" s="25">
        <v>50000</v>
      </c>
    </row>
    <row r="49" spans="1:4" ht="15.75" customHeight="1" x14ac:dyDescent="0.25">
      <c r="A49" s="49" t="s">
        <v>37</v>
      </c>
      <c r="B49" s="50"/>
      <c r="C49" s="51"/>
      <c r="D49" s="25">
        <v>2702.5</v>
      </c>
    </row>
    <row r="50" spans="1:4" ht="15.75" customHeight="1" x14ac:dyDescent="0.25">
      <c r="A50" s="69" t="s">
        <v>38</v>
      </c>
      <c r="B50" s="72"/>
      <c r="C50" s="73"/>
      <c r="D50" s="25">
        <v>784.9</v>
      </c>
    </row>
    <row r="51" spans="1:4" ht="15.75" customHeight="1" x14ac:dyDescent="0.25">
      <c r="A51" s="49" t="s">
        <v>39</v>
      </c>
      <c r="B51" s="50"/>
      <c r="C51" s="51"/>
      <c r="D51" s="23">
        <v>65</v>
      </c>
    </row>
    <row r="52" spans="1:4" ht="15.75" customHeight="1" x14ac:dyDescent="0.25">
      <c r="A52" s="49" t="s">
        <v>40</v>
      </c>
      <c r="B52" s="50"/>
      <c r="C52" s="51"/>
      <c r="D52" s="23">
        <v>1302.9000000000001</v>
      </c>
    </row>
    <row r="53" spans="1:4" ht="15.75" customHeight="1" x14ac:dyDescent="0.25">
      <c r="A53" s="49" t="s">
        <v>55</v>
      </c>
      <c r="B53" s="50"/>
      <c r="C53" s="51"/>
      <c r="D53" s="23">
        <v>5594</v>
      </c>
    </row>
    <row r="54" spans="1:4" ht="15.75" customHeight="1" x14ac:dyDescent="0.25">
      <c r="A54" s="49" t="s">
        <v>56</v>
      </c>
      <c r="B54" s="50"/>
      <c r="C54" s="51"/>
      <c r="D54" s="23">
        <f>642.3+1375.2</f>
        <v>2017.5</v>
      </c>
    </row>
    <row r="55" spans="1:4" ht="15.75" customHeight="1" x14ac:dyDescent="0.25">
      <c r="A55" s="49" t="s">
        <v>57</v>
      </c>
      <c r="B55" s="50"/>
      <c r="C55" s="51"/>
      <c r="D55" s="23">
        <v>1580</v>
      </c>
    </row>
    <row r="56" spans="1:4" ht="15.75" customHeight="1" x14ac:dyDescent="0.25">
      <c r="A56" s="49" t="s">
        <v>59</v>
      </c>
      <c r="B56" s="50"/>
      <c r="C56" s="51"/>
      <c r="D56" s="23">
        <v>65</v>
      </c>
    </row>
    <row r="57" spans="1:4" ht="15.75" customHeight="1" x14ac:dyDescent="0.25">
      <c r="A57" s="49" t="s">
        <v>60</v>
      </c>
      <c r="B57" s="50"/>
      <c r="C57" s="51"/>
      <c r="D57" s="23">
        <v>1267.9000000000001</v>
      </c>
    </row>
    <row r="58" spans="1:4" ht="15.75" customHeight="1" x14ac:dyDescent="0.25">
      <c r="A58" s="49" t="s">
        <v>61</v>
      </c>
      <c r="B58" s="50"/>
      <c r="C58" s="51"/>
      <c r="D58" s="23">
        <v>3504.9</v>
      </c>
    </row>
    <row r="59" spans="1:4" ht="15.75" customHeight="1" x14ac:dyDescent="0.25">
      <c r="A59" s="49" t="s">
        <v>58</v>
      </c>
      <c r="B59" s="50"/>
      <c r="C59" s="51"/>
      <c r="D59" s="23">
        <v>25650</v>
      </c>
    </row>
    <row r="60" spans="1:4" ht="15.75" customHeight="1" x14ac:dyDescent="0.25">
      <c r="A60" s="49" t="s">
        <v>62</v>
      </c>
      <c r="B60" s="50"/>
      <c r="C60" s="51"/>
      <c r="D60" s="23">
        <v>1205.4000000000001</v>
      </c>
    </row>
    <row r="61" spans="1:4" ht="15.75" customHeight="1" x14ac:dyDescent="0.25">
      <c r="A61" s="49" t="s">
        <v>63</v>
      </c>
      <c r="B61" s="50"/>
      <c r="C61" s="51"/>
      <c r="D61" s="23">
        <v>11808.14</v>
      </c>
    </row>
    <row r="62" spans="1:4" ht="15.75" customHeight="1" x14ac:dyDescent="0.25">
      <c r="A62" s="49" t="s">
        <v>72</v>
      </c>
      <c r="B62" s="50"/>
      <c r="C62" s="51"/>
      <c r="D62" s="23">
        <f>5709+6200.8</f>
        <v>11909.8</v>
      </c>
    </row>
    <row r="63" spans="1:4" ht="15.75" customHeight="1" x14ac:dyDescent="0.25">
      <c r="A63" s="49" t="s">
        <v>67</v>
      </c>
      <c r="B63" s="50"/>
      <c r="C63" s="51"/>
      <c r="D63" s="23">
        <v>3310.4</v>
      </c>
    </row>
    <row r="64" spans="1:4" ht="15.75" customHeight="1" x14ac:dyDescent="0.25">
      <c r="A64" s="49" t="s">
        <v>68</v>
      </c>
      <c r="B64" s="50"/>
      <c r="C64" s="51"/>
      <c r="D64" s="23">
        <v>105</v>
      </c>
    </row>
    <row r="65" spans="1:6" ht="15.75" customHeight="1" x14ac:dyDescent="0.25">
      <c r="A65" s="49" t="s">
        <v>69</v>
      </c>
      <c r="B65" s="50"/>
      <c r="C65" s="51"/>
      <c r="D65" s="23">
        <v>2322.4</v>
      </c>
    </row>
    <row r="66" spans="1:6" ht="15.75" customHeight="1" x14ac:dyDescent="0.25">
      <c r="A66" s="49" t="s">
        <v>70</v>
      </c>
      <c r="B66" s="50"/>
      <c r="C66" s="51"/>
      <c r="D66" s="23">
        <v>195</v>
      </c>
    </row>
    <row r="67" spans="1:6" ht="15.75" customHeight="1" thickBot="1" x14ac:dyDescent="0.3">
      <c r="A67" s="49" t="s">
        <v>71</v>
      </c>
      <c r="B67" s="50"/>
      <c r="C67" s="51"/>
      <c r="D67" s="23">
        <v>1774</v>
      </c>
    </row>
    <row r="68" spans="1:6" ht="15.75" hidden="1" customHeight="1" thickBot="1" x14ac:dyDescent="0.3">
      <c r="A68" s="78"/>
      <c r="B68" s="79"/>
      <c r="C68" s="80"/>
      <c r="D68" s="30"/>
    </row>
    <row r="69" spans="1:6" ht="15.75" customHeight="1" thickBot="1" x14ac:dyDescent="0.3">
      <c r="A69" s="70" t="s">
        <v>16</v>
      </c>
      <c r="B69" s="71"/>
      <c r="C69" s="71"/>
      <c r="D69" s="31">
        <f>SUM(D34:D68)</f>
        <v>418331.65000000008</v>
      </c>
    </row>
    <row r="70" spans="1:6" s="24" customFormat="1" ht="15.6" x14ac:dyDescent="0.25">
      <c r="B70" s="34" t="s">
        <v>5</v>
      </c>
      <c r="D70" s="42">
        <f>D26+D32+D69</f>
        <v>1267958.9700000002</v>
      </c>
    </row>
    <row r="71" spans="1:6" ht="15.6" x14ac:dyDescent="0.25">
      <c r="B71" s="34" t="s">
        <v>22</v>
      </c>
      <c r="C71" s="24"/>
      <c r="D71" s="35">
        <f>C8-D70</f>
        <v>-210310.20000000019</v>
      </c>
      <c r="F71" s="39"/>
    </row>
    <row r="72" spans="1:6" ht="15" customHeight="1" x14ac:dyDescent="0.25">
      <c r="B72" s="34" t="s">
        <v>66</v>
      </c>
      <c r="C72" s="24"/>
      <c r="D72" s="36">
        <f>D4+D71</f>
        <v>-456911.31000000017</v>
      </c>
      <c r="F72" s="39"/>
    </row>
  </sheetData>
  <mergeCells count="59">
    <mergeCell ref="A69:C69"/>
    <mergeCell ref="A42:C42"/>
    <mergeCell ref="A56:C56"/>
    <mergeCell ref="A57:C57"/>
    <mergeCell ref="A58:C58"/>
    <mergeCell ref="A63:C63"/>
    <mergeCell ref="A68:C68"/>
    <mergeCell ref="A50:C50"/>
    <mergeCell ref="A59:C59"/>
    <mergeCell ref="A60:C60"/>
    <mergeCell ref="A61:C61"/>
    <mergeCell ref="A67:C67"/>
    <mergeCell ref="A62:C62"/>
    <mergeCell ref="A64:C64"/>
    <mergeCell ref="A65:C65"/>
    <mergeCell ref="A66:C66"/>
    <mergeCell ref="A26:C26"/>
    <mergeCell ref="A28:C28"/>
    <mergeCell ref="A29:C29"/>
    <mergeCell ref="A41:C41"/>
    <mergeCell ref="A43:C43"/>
    <mergeCell ref="A37:C37"/>
    <mergeCell ref="A38:C38"/>
    <mergeCell ref="A39:C39"/>
    <mergeCell ref="A40:C40"/>
    <mergeCell ref="B33:D33"/>
    <mergeCell ref="A34:C34"/>
    <mergeCell ref="A36:C36"/>
    <mergeCell ref="A31:C31"/>
    <mergeCell ref="A54:C54"/>
    <mergeCell ref="A44:C44"/>
    <mergeCell ref="A45:C45"/>
    <mergeCell ref="A49:C49"/>
    <mergeCell ref="A47:C47"/>
    <mergeCell ref="A46:C46"/>
    <mergeCell ref="A48:C48"/>
    <mergeCell ref="A51:C51"/>
    <mergeCell ref="A52:C52"/>
    <mergeCell ref="B15:C15"/>
    <mergeCell ref="A7:B7"/>
    <mergeCell ref="A8:B8"/>
    <mergeCell ref="A9:D9"/>
    <mergeCell ref="A21:C21"/>
    <mergeCell ref="A3:C3"/>
    <mergeCell ref="A55:C55"/>
    <mergeCell ref="A53:C53"/>
    <mergeCell ref="A17:C17"/>
    <mergeCell ref="A18:C18"/>
    <mergeCell ref="A19:C19"/>
    <mergeCell ref="A23:C23"/>
    <mergeCell ref="A30:C30"/>
    <mergeCell ref="B27:D27"/>
    <mergeCell ref="A35:C35"/>
    <mergeCell ref="A20:C20"/>
    <mergeCell ref="A22:C22"/>
    <mergeCell ref="A25:C25"/>
    <mergeCell ref="A24:C24"/>
    <mergeCell ref="B4:C4"/>
    <mergeCell ref="A32:C32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2022-03-15T09:35:54Z</cp:lastPrinted>
  <dcterms:created xsi:type="dcterms:W3CDTF">2012-01-24T09:54:37Z</dcterms:created>
  <dcterms:modified xsi:type="dcterms:W3CDTF">2022-03-15T09:37:33Z</dcterms:modified>
</cp:coreProperties>
</file>